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_DATA-PROJEKTY\PK OSSENDORF\LESNÁ - MERHAUTOVA\rozpočet - finále 01-2023\"/>
    </mc:Choice>
  </mc:AlternateContent>
  <bookViews>
    <workbookView xWindow="0" yWindow="0" windowWidth="0" windowHeight="0"/>
  </bookViews>
  <sheets>
    <sheet name="Rekapitulace stavby" sheetId="1" r:id="rId1"/>
    <sheet name="Ostatní - náklady" sheetId="2" r:id="rId2"/>
    <sheet name="Vedlejší - náklady" sheetId="3" r:id="rId3"/>
    <sheet name="SO 101 - Silnice III-3791..." sheetId="4" r:id="rId4"/>
    <sheet name="SO 201 - Rekonstrukce mos..." sheetId="5" r:id="rId5"/>
    <sheet name="SO 301A - Kanalizační pří..." sheetId="6" r:id="rId6"/>
    <sheet name="SO 301B - Kanalizační pří..." sheetId="7" r:id="rId7"/>
    <sheet name="SO 665 - Úpravy trakčního..." sheetId="8" r:id="rId8"/>
    <sheet name="Seznam figur" sheetId="9" r:id="rId9"/>
  </sheets>
  <definedNames>
    <definedName name="_xlnm.Print_Area" localSheetId="0">'Rekapitulace stavby'!$D$4:$AO$76,'Rekapitulace stavby'!$C$82:$AQ$103</definedName>
    <definedName name="_xlnm.Print_Titles" localSheetId="0">'Rekapitulace stavby'!$92:$92</definedName>
    <definedName name="_xlnm._FilterDatabase" localSheetId="1" hidden="1">'Ostatní - náklady'!$C$120:$K$137</definedName>
    <definedName name="_xlnm.Print_Area" localSheetId="1">'Ostatní - náklady'!$C$4:$J$76,'Ostatní - náklady'!$C$82:$J$100,'Ostatní - náklady'!$C$106:$K$137</definedName>
    <definedName name="_xlnm.Print_Titles" localSheetId="1">'Ostatní - náklady'!$120:$120</definedName>
    <definedName name="_xlnm._FilterDatabase" localSheetId="2" hidden="1">'Vedlejší - náklady'!$C$120:$K$154</definedName>
    <definedName name="_xlnm.Print_Area" localSheetId="2">'Vedlejší - náklady'!$C$4:$J$76,'Vedlejší - náklady'!$C$82:$J$100,'Vedlejší - náklady'!$C$106:$K$154</definedName>
    <definedName name="_xlnm.Print_Titles" localSheetId="2">'Vedlejší - náklady'!$120:$120</definedName>
    <definedName name="_xlnm._FilterDatabase" localSheetId="3" hidden="1">'SO 101 - Silnice III-3791...'!$C$120:$K$504</definedName>
    <definedName name="_xlnm.Print_Area" localSheetId="3">'SO 101 - Silnice III-3791...'!$C$4:$J$76,'SO 101 - Silnice III-3791...'!$C$82:$J$102,'SO 101 - Silnice III-3791...'!$C$108:$K$504</definedName>
    <definedName name="_xlnm.Print_Titles" localSheetId="3">'SO 101 - Silnice III-3791...'!$120:$120</definedName>
    <definedName name="_xlnm._FilterDatabase" localSheetId="4" hidden="1">'SO 201 - Rekonstrukce mos...'!$C$129:$K$667</definedName>
    <definedName name="_xlnm.Print_Area" localSheetId="4">'SO 201 - Rekonstrukce mos...'!$C$4:$J$76,'SO 201 - Rekonstrukce mos...'!$C$82:$J$111,'SO 201 - Rekonstrukce mos...'!$C$117:$K$667</definedName>
    <definedName name="_xlnm.Print_Titles" localSheetId="4">'SO 201 - Rekonstrukce mos...'!$129:$129</definedName>
    <definedName name="_xlnm._FilterDatabase" localSheetId="5" hidden="1">'SO 301A - Kanalizační pří...'!$C$129:$K$232</definedName>
    <definedName name="_xlnm.Print_Area" localSheetId="5">'SO 301A - Kanalizační pří...'!$C$4:$J$76,'SO 301A - Kanalizační pří...'!$C$82:$J$111,'SO 301A - Kanalizační pří...'!$C$117:$K$232</definedName>
    <definedName name="_xlnm.Print_Titles" localSheetId="5">'SO 301A - Kanalizační pří...'!$129:$129</definedName>
    <definedName name="_xlnm._FilterDatabase" localSheetId="6" hidden="1">'SO 301B - Kanalizační pří...'!$C$129:$K$232</definedName>
    <definedName name="_xlnm.Print_Area" localSheetId="6">'SO 301B - Kanalizační pří...'!$C$4:$J$76,'SO 301B - Kanalizační pří...'!$C$82:$J$111,'SO 301B - Kanalizační pří...'!$C$117:$K$232</definedName>
    <definedName name="_xlnm.Print_Titles" localSheetId="6">'SO 301B - Kanalizační pří...'!$129:$129</definedName>
    <definedName name="_xlnm._FilterDatabase" localSheetId="7" hidden="1">'SO 665 - Úpravy trakčního...'!$C$119:$K$218</definedName>
    <definedName name="_xlnm.Print_Area" localSheetId="7">'SO 665 - Úpravy trakčního...'!$C$4:$J$76,'SO 665 - Úpravy trakčního...'!$C$82:$J$101,'SO 665 - Úpravy trakčního...'!$C$107:$K$218</definedName>
    <definedName name="_xlnm.Print_Titles" localSheetId="7">'SO 665 - Úpravy trakčního...'!$119:$119</definedName>
    <definedName name="_xlnm.Print_Area" localSheetId="8">'Seznam figur'!$C$4:$G$1063</definedName>
    <definedName name="_xlnm.Print_Titles" localSheetId="8">'Seznam figur'!$9:$9</definedName>
  </definedNames>
  <calcPr/>
</workbook>
</file>

<file path=xl/calcChain.xml><?xml version="1.0" encoding="utf-8"?>
<calcChain xmlns="http://schemas.openxmlformats.org/spreadsheetml/2006/main">
  <c i="9" l="1" r="D7"/>
  <c i="8" r="J37"/>
  <c r="J36"/>
  <c i="1" r="AY102"/>
  <c i="8" r="J35"/>
  <c i="1" r="AX102"/>
  <c i="8" r="BI217"/>
  <c r="BH217"/>
  <c r="BG217"/>
  <c r="BF217"/>
  <c r="T217"/>
  <c r="R217"/>
  <c r="P217"/>
  <c r="BI215"/>
  <c r="BH215"/>
  <c r="BG215"/>
  <c r="BF215"/>
  <c r="T215"/>
  <c r="R215"/>
  <c r="P215"/>
  <c r="BI212"/>
  <c r="BH212"/>
  <c r="BG212"/>
  <c r="BF212"/>
  <c r="T212"/>
  <c r="R212"/>
  <c r="P212"/>
  <c r="BI210"/>
  <c r="BH210"/>
  <c r="BG210"/>
  <c r="BF210"/>
  <c r="T210"/>
  <c r="R210"/>
  <c r="P210"/>
  <c r="BI208"/>
  <c r="BH208"/>
  <c r="BG208"/>
  <c r="BF208"/>
  <c r="T208"/>
  <c r="R208"/>
  <c r="P208"/>
  <c r="BI206"/>
  <c r="BH206"/>
  <c r="BG206"/>
  <c r="BF206"/>
  <c r="T206"/>
  <c r="R206"/>
  <c r="P206"/>
  <c r="BI204"/>
  <c r="BH204"/>
  <c r="BG204"/>
  <c r="BF204"/>
  <c r="T204"/>
  <c r="R204"/>
  <c r="P204"/>
  <c r="BI202"/>
  <c r="BH202"/>
  <c r="BG202"/>
  <c r="BF202"/>
  <c r="T202"/>
  <c r="R202"/>
  <c r="P202"/>
  <c r="BI200"/>
  <c r="BH200"/>
  <c r="BG200"/>
  <c r="BF200"/>
  <c r="T200"/>
  <c r="R200"/>
  <c r="P200"/>
  <c r="BI198"/>
  <c r="BH198"/>
  <c r="BG198"/>
  <c r="BF198"/>
  <c r="T198"/>
  <c r="R198"/>
  <c r="P198"/>
  <c r="BI196"/>
  <c r="BH196"/>
  <c r="BG196"/>
  <c r="BF196"/>
  <c r="T196"/>
  <c r="R196"/>
  <c r="P196"/>
  <c r="BI194"/>
  <c r="BH194"/>
  <c r="BG194"/>
  <c r="BF194"/>
  <c r="T194"/>
  <c r="R194"/>
  <c r="P194"/>
  <c r="BI192"/>
  <c r="BH192"/>
  <c r="BG192"/>
  <c r="BF192"/>
  <c r="T192"/>
  <c r="R192"/>
  <c r="P192"/>
  <c r="BI190"/>
  <c r="BH190"/>
  <c r="BG190"/>
  <c r="BF190"/>
  <c r="T190"/>
  <c r="R190"/>
  <c r="P190"/>
  <c r="BI188"/>
  <c r="BH188"/>
  <c r="BG188"/>
  <c r="BF188"/>
  <c r="T188"/>
  <c r="R188"/>
  <c r="P188"/>
  <c r="BI185"/>
  <c r="BH185"/>
  <c r="BG185"/>
  <c r="BF185"/>
  <c r="T185"/>
  <c r="R185"/>
  <c r="P185"/>
  <c r="BI183"/>
  <c r="BH183"/>
  <c r="BG183"/>
  <c r="BF183"/>
  <c r="T183"/>
  <c r="R183"/>
  <c r="P183"/>
  <c r="BI181"/>
  <c r="BH181"/>
  <c r="BG181"/>
  <c r="BF181"/>
  <c r="T181"/>
  <c r="R181"/>
  <c r="P181"/>
  <c r="BI179"/>
  <c r="BH179"/>
  <c r="BG179"/>
  <c r="BF179"/>
  <c r="T179"/>
  <c r="R179"/>
  <c r="P179"/>
  <c r="BI177"/>
  <c r="BH177"/>
  <c r="BG177"/>
  <c r="BF177"/>
  <c r="T177"/>
  <c r="R177"/>
  <c r="P177"/>
  <c r="BI175"/>
  <c r="BH175"/>
  <c r="BG175"/>
  <c r="BF175"/>
  <c r="T175"/>
  <c r="R175"/>
  <c r="P175"/>
  <c r="BI173"/>
  <c r="BH173"/>
  <c r="BG173"/>
  <c r="BF173"/>
  <c r="T173"/>
  <c r="R173"/>
  <c r="P173"/>
  <c r="BI171"/>
  <c r="BH171"/>
  <c r="BG171"/>
  <c r="BF171"/>
  <c r="T171"/>
  <c r="R171"/>
  <c r="P171"/>
  <c r="BI168"/>
  <c r="BH168"/>
  <c r="BG168"/>
  <c r="BF168"/>
  <c r="T168"/>
  <c r="R168"/>
  <c r="P168"/>
  <c r="BI166"/>
  <c r="BH166"/>
  <c r="BG166"/>
  <c r="BF166"/>
  <c r="T166"/>
  <c r="R166"/>
  <c r="P166"/>
  <c r="BI164"/>
  <c r="BH164"/>
  <c r="BG164"/>
  <c r="BF164"/>
  <c r="T164"/>
  <c r="R164"/>
  <c r="P164"/>
  <c r="BI162"/>
  <c r="BH162"/>
  <c r="BG162"/>
  <c r="BF162"/>
  <c r="T162"/>
  <c r="R162"/>
  <c r="P162"/>
  <c r="BI160"/>
  <c r="BH160"/>
  <c r="BG160"/>
  <c r="BF160"/>
  <c r="T160"/>
  <c r="R160"/>
  <c r="P160"/>
  <c r="BI158"/>
  <c r="BH158"/>
  <c r="BG158"/>
  <c r="BF158"/>
  <c r="T158"/>
  <c r="R158"/>
  <c r="P158"/>
  <c r="BI156"/>
  <c r="BH156"/>
  <c r="BG156"/>
  <c r="BF156"/>
  <c r="T156"/>
  <c r="R156"/>
  <c r="P156"/>
  <c r="BI154"/>
  <c r="BH154"/>
  <c r="BG154"/>
  <c r="BF154"/>
  <c r="T154"/>
  <c r="R154"/>
  <c r="P154"/>
  <c r="BI152"/>
  <c r="BH152"/>
  <c r="BG152"/>
  <c r="BF152"/>
  <c r="T152"/>
  <c r="R152"/>
  <c r="P152"/>
  <c r="BI150"/>
  <c r="BH150"/>
  <c r="BG150"/>
  <c r="BF150"/>
  <c r="T150"/>
  <c r="R150"/>
  <c r="P150"/>
  <c r="BI148"/>
  <c r="BH148"/>
  <c r="BG148"/>
  <c r="BF148"/>
  <c r="T148"/>
  <c r="R148"/>
  <c r="P148"/>
  <c r="BI146"/>
  <c r="BH146"/>
  <c r="BG146"/>
  <c r="BF146"/>
  <c r="T146"/>
  <c r="R146"/>
  <c r="P146"/>
  <c r="BI144"/>
  <c r="BH144"/>
  <c r="BG144"/>
  <c r="BF144"/>
  <c r="T144"/>
  <c r="R144"/>
  <c r="P144"/>
  <c r="BI142"/>
  <c r="BH142"/>
  <c r="BG142"/>
  <c r="BF142"/>
  <c r="T142"/>
  <c r="R142"/>
  <c r="P142"/>
  <c r="BI140"/>
  <c r="BH140"/>
  <c r="BG140"/>
  <c r="BF140"/>
  <c r="T140"/>
  <c r="R140"/>
  <c r="P140"/>
  <c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R134"/>
  <c r="P134"/>
  <c r="BI132"/>
  <c r="BH132"/>
  <c r="BG132"/>
  <c r="BF132"/>
  <c r="T132"/>
  <c r="R132"/>
  <c r="P132"/>
  <c r="BI130"/>
  <c r="BH130"/>
  <c r="BG130"/>
  <c r="BF130"/>
  <c r="T130"/>
  <c r="R130"/>
  <c r="P130"/>
  <c r="BI128"/>
  <c r="BH128"/>
  <c r="BG128"/>
  <c r="BF128"/>
  <c r="T128"/>
  <c r="R128"/>
  <c r="P128"/>
  <c r="BI126"/>
  <c r="BH126"/>
  <c r="BG126"/>
  <c r="BF126"/>
  <c r="T126"/>
  <c r="R126"/>
  <c r="P126"/>
  <c r="BI124"/>
  <c r="BH124"/>
  <c r="BG124"/>
  <c r="BF124"/>
  <c r="T124"/>
  <c r="R124"/>
  <c r="P124"/>
  <c r="BI122"/>
  <c r="BH122"/>
  <c r="BG122"/>
  <c r="BF122"/>
  <c r="T122"/>
  <c r="R122"/>
  <c r="P122"/>
  <c r="F114"/>
  <c r="E112"/>
  <c r="F89"/>
  <c r="E87"/>
  <c r="J24"/>
  <c r="E24"/>
  <c r="J117"/>
  <c r="J23"/>
  <c r="J21"/>
  <c r="E21"/>
  <c r="J116"/>
  <c r="J20"/>
  <c r="J18"/>
  <c r="E18"/>
  <c r="F92"/>
  <c r="J17"/>
  <c r="J15"/>
  <c r="E15"/>
  <c r="F116"/>
  <c r="J14"/>
  <c r="J12"/>
  <c r="J89"/>
  <c r="E7"/>
  <c r="E110"/>
  <c i="7" r="J37"/>
  <c r="J36"/>
  <c i="1" r="AY101"/>
  <c i="7" r="J35"/>
  <c i="1" r="AX101"/>
  <c i="7" r="BI231"/>
  <c r="BH231"/>
  <c r="BG231"/>
  <c r="BF231"/>
  <c r="T231"/>
  <c r="R231"/>
  <c r="P231"/>
  <c r="BI229"/>
  <c r="BH229"/>
  <c r="BG229"/>
  <c r="BF229"/>
  <c r="T229"/>
  <c r="R229"/>
  <c r="P229"/>
  <c r="BI227"/>
  <c r="BH227"/>
  <c r="BG227"/>
  <c r="BF227"/>
  <c r="T227"/>
  <c r="R227"/>
  <c r="P227"/>
  <c r="BI225"/>
  <c r="BH225"/>
  <c r="BG225"/>
  <c r="BF225"/>
  <c r="T225"/>
  <c r="R225"/>
  <c r="P225"/>
  <c r="BI222"/>
  <c r="BH222"/>
  <c r="BG222"/>
  <c r="BF222"/>
  <c r="T222"/>
  <c r="T221"/>
  <c r="R222"/>
  <c r="R221"/>
  <c r="P222"/>
  <c r="P221"/>
  <c r="BI219"/>
  <c r="BH219"/>
  <c r="BG219"/>
  <c r="BF219"/>
  <c r="T219"/>
  <c r="T218"/>
  <c r="R219"/>
  <c r="R218"/>
  <c r="P219"/>
  <c r="P218"/>
  <c r="BI216"/>
  <c r="BH216"/>
  <c r="BG216"/>
  <c r="BF216"/>
  <c r="T216"/>
  <c r="T215"/>
  <c r="R216"/>
  <c r="R215"/>
  <c r="P216"/>
  <c r="P215"/>
  <c r="BI213"/>
  <c r="BH213"/>
  <c r="BG213"/>
  <c r="BF213"/>
  <c r="T213"/>
  <c r="R213"/>
  <c r="P213"/>
  <c r="BI211"/>
  <c r="BH211"/>
  <c r="BG211"/>
  <c r="BF211"/>
  <c r="T211"/>
  <c r="R211"/>
  <c r="P211"/>
  <c r="BI209"/>
  <c r="BH209"/>
  <c r="BG209"/>
  <c r="BF209"/>
  <c r="T209"/>
  <c r="R209"/>
  <c r="P209"/>
  <c r="BI207"/>
  <c r="BH207"/>
  <c r="BG207"/>
  <c r="BF207"/>
  <c r="T207"/>
  <c r="R207"/>
  <c r="P207"/>
  <c r="BI204"/>
  <c r="BH204"/>
  <c r="BG204"/>
  <c r="BF204"/>
  <c r="T204"/>
  <c r="R204"/>
  <c r="P204"/>
  <c r="BI202"/>
  <c r="BH202"/>
  <c r="BG202"/>
  <c r="BF202"/>
  <c r="T202"/>
  <c r="R202"/>
  <c r="P202"/>
  <c r="BI199"/>
  <c r="BH199"/>
  <c r="BG199"/>
  <c r="BF199"/>
  <c r="T199"/>
  <c r="R199"/>
  <c r="P199"/>
  <c r="BI197"/>
  <c r="BH197"/>
  <c r="BG197"/>
  <c r="BF197"/>
  <c r="T197"/>
  <c r="R197"/>
  <c r="P197"/>
  <c r="BI194"/>
  <c r="BH194"/>
  <c r="BG194"/>
  <c r="BF194"/>
  <c r="T194"/>
  <c r="R194"/>
  <c r="P194"/>
  <c r="BI192"/>
  <c r="BH192"/>
  <c r="BG192"/>
  <c r="BF192"/>
  <c r="T192"/>
  <c r="R192"/>
  <c r="P192"/>
  <c r="BI190"/>
  <c r="BH190"/>
  <c r="BG190"/>
  <c r="BF190"/>
  <c r="T190"/>
  <c r="R190"/>
  <c r="P190"/>
  <c r="BI188"/>
  <c r="BH188"/>
  <c r="BG188"/>
  <c r="BF188"/>
  <c r="T188"/>
  <c r="R188"/>
  <c r="P188"/>
  <c r="BI185"/>
  <c r="BH185"/>
  <c r="BG185"/>
  <c r="BF185"/>
  <c r="T185"/>
  <c r="T184"/>
  <c r="R185"/>
  <c r="R184"/>
  <c r="P185"/>
  <c r="P184"/>
  <c r="BI182"/>
  <c r="BH182"/>
  <c r="BG182"/>
  <c r="BF182"/>
  <c r="T182"/>
  <c r="R182"/>
  <c r="P182"/>
  <c r="BI180"/>
  <c r="BH180"/>
  <c r="BG180"/>
  <c r="BF180"/>
  <c r="T180"/>
  <c r="R180"/>
  <c r="P180"/>
  <c r="BI177"/>
  <c r="BH177"/>
  <c r="BG177"/>
  <c r="BF177"/>
  <c r="T177"/>
  <c r="R177"/>
  <c r="P177"/>
  <c r="BI175"/>
  <c r="BH175"/>
  <c r="BG175"/>
  <c r="BF175"/>
  <c r="T175"/>
  <c r="R175"/>
  <c r="P175"/>
  <c r="BI173"/>
  <c r="BH173"/>
  <c r="BG173"/>
  <c r="BF173"/>
  <c r="T173"/>
  <c r="R173"/>
  <c r="P173"/>
  <c r="BI171"/>
  <c r="BH171"/>
  <c r="BG171"/>
  <c r="BF171"/>
  <c r="T171"/>
  <c r="R171"/>
  <c r="P171"/>
  <c r="BI169"/>
  <c r="BH169"/>
  <c r="BG169"/>
  <c r="BF169"/>
  <c r="T169"/>
  <c r="R169"/>
  <c r="P169"/>
  <c r="BI166"/>
  <c r="BH166"/>
  <c r="BG166"/>
  <c r="BF166"/>
  <c r="T166"/>
  <c r="R166"/>
  <c r="P166"/>
  <c r="BI164"/>
  <c r="BH164"/>
  <c r="BG164"/>
  <c r="BF164"/>
  <c r="T164"/>
  <c r="R164"/>
  <c r="P164"/>
  <c r="BI162"/>
  <c r="BH162"/>
  <c r="BG162"/>
  <c r="BF162"/>
  <c r="T162"/>
  <c r="R162"/>
  <c r="P162"/>
  <c r="BI160"/>
  <c r="BH160"/>
  <c r="BG160"/>
  <c r="BF160"/>
  <c r="T160"/>
  <c r="R160"/>
  <c r="P160"/>
  <c r="BI157"/>
  <c r="BH157"/>
  <c r="BG157"/>
  <c r="BF157"/>
  <c r="T157"/>
  <c r="R157"/>
  <c r="P157"/>
  <c r="BI155"/>
  <c r="BH155"/>
  <c r="BG155"/>
  <c r="BF155"/>
  <c r="T155"/>
  <c r="R155"/>
  <c r="P155"/>
  <c r="BI153"/>
  <c r="BH153"/>
  <c r="BG153"/>
  <c r="BF153"/>
  <c r="T153"/>
  <c r="R153"/>
  <c r="P153"/>
  <c r="BI151"/>
  <c r="BH151"/>
  <c r="BG151"/>
  <c r="BF151"/>
  <c r="T151"/>
  <c r="R151"/>
  <c r="P151"/>
  <c r="BI149"/>
  <c r="BH149"/>
  <c r="BG149"/>
  <c r="BF149"/>
  <c r="T149"/>
  <c r="R149"/>
  <c r="P149"/>
  <c r="BI146"/>
  <c r="BH146"/>
  <c r="BG146"/>
  <c r="BF146"/>
  <c r="T146"/>
  <c r="R146"/>
  <c r="P146"/>
  <c r="BI144"/>
  <c r="BH144"/>
  <c r="BG144"/>
  <c r="BF144"/>
  <c r="T144"/>
  <c r="R144"/>
  <c r="P144"/>
  <c r="BI142"/>
  <c r="BH142"/>
  <c r="BG142"/>
  <c r="BF142"/>
  <c r="T142"/>
  <c r="R142"/>
  <c r="P142"/>
  <c r="BI140"/>
  <c r="BH140"/>
  <c r="BG140"/>
  <c r="BF140"/>
  <c r="T140"/>
  <c r="R140"/>
  <c r="P140"/>
  <c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R134"/>
  <c r="P134"/>
  <c r="BI132"/>
  <c r="BH132"/>
  <c r="BG132"/>
  <c r="BF132"/>
  <c r="T132"/>
  <c r="R132"/>
  <c r="P132"/>
  <c r="F124"/>
  <c r="E122"/>
  <c r="F89"/>
  <c r="E87"/>
  <c r="J24"/>
  <c r="E24"/>
  <c r="J92"/>
  <c r="J23"/>
  <c r="J21"/>
  <c r="E21"/>
  <c r="J91"/>
  <c r="J20"/>
  <c r="J18"/>
  <c r="E18"/>
  <c r="F92"/>
  <c r="J17"/>
  <c r="J15"/>
  <c r="E15"/>
  <c r="F126"/>
  <c r="J14"/>
  <c r="J12"/>
  <c r="J89"/>
  <c r="E7"/>
  <c r="E120"/>
  <c i="6" r="J37"/>
  <c r="J36"/>
  <c i="1" r="AY100"/>
  <c i="6" r="J35"/>
  <c i="1" r="AX100"/>
  <c i="6" r="BI231"/>
  <c r="BH231"/>
  <c r="BG231"/>
  <c r="BF231"/>
  <c r="T231"/>
  <c r="R231"/>
  <c r="P231"/>
  <c r="BI229"/>
  <c r="BH229"/>
  <c r="BG229"/>
  <c r="BF229"/>
  <c r="T229"/>
  <c r="R229"/>
  <c r="P229"/>
  <c r="BI227"/>
  <c r="BH227"/>
  <c r="BG227"/>
  <c r="BF227"/>
  <c r="T227"/>
  <c r="R227"/>
  <c r="P227"/>
  <c r="BI225"/>
  <c r="BH225"/>
  <c r="BG225"/>
  <c r="BF225"/>
  <c r="T225"/>
  <c r="R225"/>
  <c r="P225"/>
  <c r="BI222"/>
  <c r="BH222"/>
  <c r="BG222"/>
  <c r="BF222"/>
  <c r="T222"/>
  <c r="T221"/>
  <c r="R222"/>
  <c r="R221"/>
  <c r="P222"/>
  <c r="P221"/>
  <c r="BI219"/>
  <c r="BH219"/>
  <c r="BG219"/>
  <c r="BF219"/>
  <c r="T219"/>
  <c r="T218"/>
  <c r="R219"/>
  <c r="R218"/>
  <c r="P219"/>
  <c r="P218"/>
  <c r="BI216"/>
  <c r="BH216"/>
  <c r="BG216"/>
  <c r="BF216"/>
  <c r="T216"/>
  <c r="T215"/>
  <c r="R216"/>
  <c r="R215"/>
  <c r="P216"/>
  <c r="P215"/>
  <c r="BI213"/>
  <c r="BH213"/>
  <c r="BG213"/>
  <c r="BF213"/>
  <c r="T213"/>
  <c r="R213"/>
  <c r="P213"/>
  <c r="BI211"/>
  <c r="BH211"/>
  <c r="BG211"/>
  <c r="BF211"/>
  <c r="T211"/>
  <c r="R211"/>
  <c r="P211"/>
  <c r="BI209"/>
  <c r="BH209"/>
  <c r="BG209"/>
  <c r="BF209"/>
  <c r="T209"/>
  <c r="R209"/>
  <c r="P209"/>
  <c r="BI207"/>
  <c r="BH207"/>
  <c r="BG207"/>
  <c r="BF207"/>
  <c r="T207"/>
  <c r="R207"/>
  <c r="P207"/>
  <c r="BI204"/>
  <c r="BH204"/>
  <c r="BG204"/>
  <c r="BF204"/>
  <c r="T204"/>
  <c r="R204"/>
  <c r="P204"/>
  <c r="BI202"/>
  <c r="BH202"/>
  <c r="BG202"/>
  <c r="BF202"/>
  <c r="T202"/>
  <c r="R202"/>
  <c r="P202"/>
  <c r="BI199"/>
  <c r="BH199"/>
  <c r="BG199"/>
  <c r="BF199"/>
  <c r="T199"/>
  <c r="R199"/>
  <c r="P199"/>
  <c r="BI197"/>
  <c r="BH197"/>
  <c r="BG197"/>
  <c r="BF197"/>
  <c r="T197"/>
  <c r="R197"/>
  <c r="P197"/>
  <c r="BI194"/>
  <c r="BH194"/>
  <c r="BG194"/>
  <c r="BF194"/>
  <c r="T194"/>
  <c r="R194"/>
  <c r="P194"/>
  <c r="BI192"/>
  <c r="BH192"/>
  <c r="BG192"/>
  <c r="BF192"/>
  <c r="T192"/>
  <c r="R192"/>
  <c r="P192"/>
  <c r="BI190"/>
  <c r="BH190"/>
  <c r="BG190"/>
  <c r="BF190"/>
  <c r="T190"/>
  <c r="R190"/>
  <c r="P190"/>
  <c r="BI188"/>
  <c r="BH188"/>
  <c r="BG188"/>
  <c r="BF188"/>
  <c r="T188"/>
  <c r="R188"/>
  <c r="P188"/>
  <c r="BI185"/>
  <c r="BH185"/>
  <c r="BG185"/>
  <c r="BF185"/>
  <c r="T185"/>
  <c r="T184"/>
  <c r="R185"/>
  <c r="R184"/>
  <c r="P185"/>
  <c r="P184"/>
  <c r="BI182"/>
  <c r="BH182"/>
  <c r="BG182"/>
  <c r="BF182"/>
  <c r="T182"/>
  <c r="R182"/>
  <c r="P182"/>
  <c r="BI180"/>
  <c r="BH180"/>
  <c r="BG180"/>
  <c r="BF180"/>
  <c r="T180"/>
  <c r="R180"/>
  <c r="P180"/>
  <c r="BI177"/>
  <c r="BH177"/>
  <c r="BG177"/>
  <c r="BF177"/>
  <c r="T177"/>
  <c r="R177"/>
  <c r="P177"/>
  <c r="BI175"/>
  <c r="BH175"/>
  <c r="BG175"/>
  <c r="BF175"/>
  <c r="T175"/>
  <c r="R175"/>
  <c r="P175"/>
  <c r="BI173"/>
  <c r="BH173"/>
  <c r="BG173"/>
  <c r="BF173"/>
  <c r="T173"/>
  <c r="R173"/>
  <c r="P173"/>
  <c r="BI171"/>
  <c r="BH171"/>
  <c r="BG171"/>
  <c r="BF171"/>
  <c r="T171"/>
  <c r="R171"/>
  <c r="P171"/>
  <c r="BI169"/>
  <c r="BH169"/>
  <c r="BG169"/>
  <c r="BF169"/>
  <c r="T169"/>
  <c r="R169"/>
  <c r="P169"/>
  <c r="BI166"/>
  <c r="BH166"/>
  <c r="BG166"/>
  <c r="BF166"/>
  <c r="T166"/>
  <c r="R166"/>
  <c r="P166"/>
  <c r="BI164"/>
  <c r="BH164"/>
  <c r="BG164"/>
  <c r="BF164"/>
  <c r="T164"/>
  <c r="R164"/>
  <c r="P164"/>
  <c r="BI162"/>
  <c r="BH162"/>
  <c r="BG162"/>
  <c r="BF162"/>
  <c r="T162"/>
  <c r="R162"/>
  <c r="P162"/>
  <c r="BI160"/>
  <c r="BH160"/>
  <c r="BG160"/>
  <c r="BF160"/>
  <c r="T160"/>
  <c r="R160"/>
  <c r="P160"/>
  <c r="BI157"/>
  <c r="BH157"/>
  <c r="BG157"/>
  <c r="BF157"/>
  <c r="T157"/>
  <c r="R157"/>
  <c r="P157"/>
  <c r="BI155"/>
  <c r="BH155"/>
  <c r="BG155"/>
  <c r="BF155"/>
  <c r="T155"/>
  <c r="R155"/>
  <c r="P155"/>
  <c r="BI153"/>
  <c r="BH153"/>
  <c r="BG153"/>
  <c r="BF153"/>
  <c r="T153"/>
  <c r="R153"/>
  <c r="P153"/>
  <c r="BI151"/>
  <c r="BH151"/>
  <c r="BG151"/>
  <c r="BF151"/>
  <c r="T151"/>
  <c r="R151"/>
  <c r="P151"/>
  <c r="BI149"/>
  <c r="BH149"/>
  <c r="BG149"/>
  <c r="BF149"/>
  <c r="T149"/>
  <c r="R149"/>
  <c r="P149"/>
  <c r="BI146"/>
  <c r="BH146"/>
  <c r="BG146"/>
  <c r="BF146"/>
  <c r="T146"/>
  <c r="R146"/>
  <c r="P146"/>
  <c r="BI144"/>
  <c r="BH144"/>
  <c r="BG144"/>
  <c r="BF144"/>
  <c r="T144"/>
  <c r="R144"/>
  <c r="P144"/>
  <c r="BI142"/>
  <c r="BH142"/>
  <c r="BG142"/>
  <c r="BF142"/>
  <c r="T142"/>
  <c r="R142"/>
  <c r="P142"/>
  <c r="BI140"/>
  <c r="BH140"/>
  <c r="BG140"/>
  <c r="BF140"/>
  <c r="T140"/>
  <c r="R140"/>
  <c r="P140"/>
  <c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R134"/>
  <c r="P134"/>
  <c r="BI132"/>
  <c r="BH132"/>
  <c r="BG132"/>
  <c r="BF132"/>
  <c r="T132"/>
  <c r="R132"/>
  <c r="P132"/>
  <c r="F124"/>
  <c r="E122"/>
  <c r="F89"/>
  <c r="E87"/>
  <c r="J24"/>
  <c r="E24"/>
  <c r="J92"/>
  <c r="J23"/>
  <c r="J21"/>
  <c r="E21"/>
  <c r="J126"/>
  <c r="J20"/>
  <c r="J18"/>
  <c r="E18"/>
  <c r="F127"/>
  <c r="J17"/>
  <c r="J15"/>
  <c r="E15"/>
  <c r="F126"/>
  <c r="J14"/>
  <c r="J12"/>
  <c r="J89"/>
  <c r="E7"/>
  <c r="E120"/>
  <c i="5" r="J37"/>
  <c r="J36"/>
  <c i="1" r="AY99"/>
  <c i="5" r="J35"/>
  <c i="1" r="AX99"/>
  <c i="5" r="BI665"/>
  <c r="BH665"/>
  <c r="BG665"/>
  <c r="BF665"/>
  <c r="T665"/>
  <c r="T664"/>
  <c r="R665"/>
  <c r="R664"/>
  <c r="P665"/>
  <c r="P664"/>
  <c r="BI658"/>
  <c r="BH658"/>
  <c r="BG658"/>
  <c r="BF658"/>
  <c r="T658"/>
  <c r="R658"/>
  <c r="P658"/>
  <c r="BI652"/>
  <c r="BH652"/>
  <c r="BG652"/>
  <c r="BF652"/>
  <c r="T652"/>
  <c r="R652"/>
  <c r="P652"/>
  <c r="BI643"/>
  <c r="BH643"/>
  <c r="BG643"/>
  <c r="BF643"/>
  <c r="T643"/>
  <c r="R643"/>
  <c r="P643"/>
  <c r="BI626"/>
  <c r="BH626"/>
  <c r="BG626"/>
  <c r="BF626"/>
  <c r="T626"/>
  <c r="R626"/>
  <c r="P626"/>
  <c r="BI609"/>
  <c r="BH609"/>
  <c r="BG609"/>
  <c r="BF609"/>
  <c r="T609"/>
  <c r="R609"/>
  <c r="P609"/>
  <c r="BI605"/>
  <c r="BH605"/>
  <c r="BG605"/>
  <c r="BF605"/>
  <c r="T605"/>
  <c r="R605"/>
  <c r="P605"/>
  <c r="BI600"/>
  <c r="BH600"/>
  <c r="BG600"/>
  <c r="BF600"/>
  <c r="T600"/>
  <c r="R600"/>
  <c r="P600"/>
  <c r="BI596"/>
  <c r="BH596"/>
  <c r="BG596"/>
  <c r="BF596"/>
  <c r="T596"/>
  <c r="R596"/>
  <c r="P596"/>
  <c r="BI594"/>
  <c r="BH594"/>
  <c r="BG594"/>
  <c r="BF594"/>
  <c r="T594"/>
  <c r="R594"/>
  <c r="P594"/>
  <c r="BI590"/>
  <c r="BH590"/>
  <c r="BG590"/>
  <c r="BF590"/>
  <c r="T590"/>
  <c r="R590"/>
  <c r="P590"/>
  <c r="BI585"/>
  <c r="BH585"/>
  <c r="BG585"/>
  <c r="BF585"/>
  <c r="T585"/>
  <c r="R585"/>
  <c r="P585"/>
  <c r="BI579"/>
  <c r="BH579"/>
  <c r="BG579"/>
  <c r="BF579"/>
  <c r="T579"/>
  <c r="R579"/>
  <c r="P579"/>
  <c r="BI574"/>
  <c r="BH574"/>
  <c r="BG574"/>
  <c r="BF574"/>
  <c r="T574"/>
  <c r="R574"/>
  <c r="P574"/>
  <c r="BI569"/>
  <c r="BH569"/>
  <c r="BG569"/>
  <c r="BF569"/>
  <c r="T569"/>
  <c r="R569"/>
  <c r="P569"/>
  <c r="BI565"/>
  <c r="BH565"/>
  <c r="BG565"/>
  <c r="BF565"/>
  <c r="T565"/>
  <c r="R565"/>
  <c r="P565"/>
  <c r="BI561"/>
  <c r="BH561"/>
  <c r="BG561"/>
  <c r="BF561"/>
  <c r="T561"/>
  <c r="R561"/>
  <c r="P561"/>
  <c r="BI557"/>
  <c r="BH557"/>
  <c r="BG557"/>
  <c r="BF557"/>
  <c r="T557"/>
  <c r="R557"/>
  <c r="P557"/>
  <c r="BI553"/>
  <c r="BH553"/>
  <c r="BG553"/>
  <c r="BF553"/>
  <c r="T553"/>
  <c r="R553"/>
  <c r="P553"/>
  <c r="BI549"/>
  <c r="BH549"/>
  <c r="BG549"/>
  <c r="BF549"/>
  <c r="T549"/>
  <c r="R549"/>
  <c r="P549"/>
  <c r="BI543"/>
  <c r="BH543"/>
  <c r="BG543"/>
  <c r="BF543"/>
  <c r="T543"/>
  <c r="R543"/>
  <c r="P543"/>
  <c r="BI534"/>
  <c r="BH534"/>
  <c r="BG534"/>
  <c r="BF534"/>
  <c r="T534"/>
  <c r="R534"/>
  <c r="P534"/>
  <c r="BI531"/>
  <c r="BH531"/>
  <c r="BG531"/>
  <c r="BF531"/>
  <c r="T531"/>
  <c r="R531"/>
  <c r="P531"/>
  <c r="BI528"/>
  <c r="BH528"/>
  <c r="BG528"/>
  <c r="BF528"/>
  <c r="T528"/>
  <c r="R528"/>
  <c r="P528"/>
  <c r="BI522"/>
  <c r="BH522"/>
  <c r="BG522"/>
  <c r="BF522"/>
  <c r="T522"/>
  <c r="R522"/>
  <c r="P522"/>
  <c r="BI515"/>
  <c r="BH515"/>
  <c r="BG515"/>
  <c r="BF515"/>
  <c r="T515"/>
  <c r="R515"/>
  <c r="P515"/>
  <c r="BI511"/>
  <c r="BH511"/>
  <c r="BG511"/>
  <c r="BF511"/>
  <c r="T511"/>
  <c r="R511"/>
  <c r="P511"/>
  <c r="BI504"/>
  <c r="BH504"/>
  <c r="BG504"/>
  <c r="BF504"/>
  <c r="T504"/>
  <c r="R504"/>
  <c r="P504"/>
  <c r="BI502"/>
  <c r="BH502"/>
  <c r="BG502"/>
  <c r="BF502"/>
  <c r="T502"/>
  <c r="R502"/>
  <c r="P502"/>
  <c r="BI498"/>
  <c r="BH498"/>
  <c r="BG498"/>
  <c r="BF498"/>
  <c r="T498"/>
  <c r="R498"/>
  <c r="P498"/>
  <c r="BI494"/>
  <c r="BH494"/>
  <c r="BG494"/>
  <c r="BF494"/>
  <c r="T494"/>
  <c r="R494"/>
  <c r="P494"/>
  <c r="BI490"/>
  <c r="BH490"/>
  <c r="BG490"/>
  <c r="BF490"/>
  <c r="T490"/>
  <c r="R490"/>
  <c r="P490"/>
  <c r="BI486"/>
  <c r="BH486"/>
  <c r="BG486"/>
  <c r="BF486"/>
  <c r="T486"/>
  <c r="R486"/>
  <c r="P486"/>
  <c r="BI484"/>
  <c r="BH484"/>
  <c r="BG484"/>
  <c r="BF484"/>
  <c r="T484"/>
  <c r="R484"/>
  <c r="P484"/>
  <c r="BI480"/>
  <c r="BH480"/>
  <c r="BG480"/>
  <c r="BF480"/>
  <c r="T480"/>
  <c r="R480"/>
  <c r="P480"/>
  <c r="BI477"/>
  <c r="BH477"/>
  <c r="BG477"/>
  <c r="BF477"/>
  <c r="T477"/>
  <c r="R477"/>
  <c r="P477"/>
  <c r="BI473"/>
  <c r="BH473"/>
  <c r="BG473"/>
  <c r="BF473"/>
  <c r="T473"/>
  <c r="R473"/>
  <c r="P473"/>
  <c r="BI468"/>
  <c r="BH468"/>
  <c r="BG468"/>
  <c r="BF468"/>
  <c r="T468"/>
  <c r="R468"/>
  <c r="P468"/>
  <c r="BI464"/>
  <c r="BH464"/>
  <c r="BG464"/>
  <c r="BF464"/>
  <c r="T464"/>
  <c r="R464"/>
  <c r="P464"/>
  <c r="BI460"/>
  <c r="BH460"/>
  <c r="BG460"/>
  <c r="BF460"/>
  <c r="T460"/>
  <c r="R460"/>
  <c r="P460"/>
  <c r="BI455"/>
  <c r="BH455"/>
  <c r="BG455"/>
  <c r="BF455"/>
  <c r="T455"/>
  <c r="T454"/>
  <c r="R455"/>
  <c r="R454"/>
  <c r="P455"/>
  <c r="P454"/>
  <c r="BI451"/>
  <c r="BH451"/>
  <c r="BG451"/>
  <c r="BF451"/>
  <c r="T451"/>
  <c r="R451"/>
  <c r="P451"/>
  <c r="BI448"/>
  <c r="BH448"/>
  <c r="BG448"/>
  <c r="BF448"/>
  <c r="T448"/>
  <c r="R448"/>
  <c r="P448"/>
  <c r="BI444"/>
  <c r="BH444"/>
  <c r="BG444"/>
  <c r="BF444"/>
  <c r="T444"/>
  <c r="R444"/>
  <c r="P444"/>
  <c r="BI441"/>
  <c r="BH441"/>
  <c r="BG441"/>
  <c r="BF441"/>
  <c r="T441"/>
  <c r="R441"/>
  <c r="P441"/>
  <c r="BI439"/>
  <c r="BH439"/>
  <c r="BG439"/>
  <c r="BF439"/>
  <c r="T439"/>
  <c r="R439"/>
  <c r="P439"/>
  <c r="BI435"/>
  <c r="BH435"/>
  <c r="BG435"/>
  <c r="BF435"/>
  <c r="T435"/>
  <c r="R435"/>
  <c r="P435"/>
  <c r="BI433"/>
  <c r="BH433"/>
  <c r="BG433"/>
  <c r="BF433"/>
  <c r="T433"/>
  <c r="R433"/>
  <c r="P433"/>
  <c r="BI429"/>
  <c r="BH429"/>
  <c r="BG429"/>
  <c r="BF429"/>
  <c r="T429"/>
  <c r="R429"/>
  <c r="P429"/>
  <c r="BI427"/>
  <c r="BH427"/>
  <c r="BG427"/>
  <c r="BF427"/>
  <c r="T427"/>
  <c r="R427"/>
  <c r="P427"/>
  <c r="BI421"/>
  <c r="BH421"/>
  <c r="BG421"/>
  <c r="BF421"/>
  <c r="T421"/>
  <c r="R421"/>
  <c r="P421"/>
  <c r="BI417"/>
  <c r="BH417"/>
  <c r="BG417"/>
  <c r="BF417"/>
  <c r="T417"/>
  <c r="R417"/>
  <c r="P417"/>
  <c r="BI415"/>
  <c r="BH415"/>
  <c r="BG415"/>
  <c r="BF415"/>
  <c r="T415"/>
  <c r="R415"/>
  <c r="P415"/>
  <c r="BI411"/>
  <c r="BH411"/>
  <c r="BG411"/>
  <c r="BF411"/>
  <c r="T411"/>
  <c r="R411"/>
  <c r="P411"/>
  <c r="BI409"/>
  <c r="BH409"/>
  <c r="BG409"/>
  <c r="BF409"/>
  <c r="T409"/>
  <c r="R409"/>
  <c r="P409"/>
  <c r="BI405"/>
  <c r="BH405"/>
  <c r="BG405"/>
  <c r="BF405"/>
  <c r="T405"/>
  <c r="R405"/>
  <c r="P405"/>
  <c r="BI400"/>
  <c r="BH400"/>
  <c r="BG400"/>
  <c r="BF400"/>
  <c r="T400"/>
  <c r="R400"/>
  <c r="P400"/>
  <c r="BI396"/>
  <c r="BH396"/>
  <c r="BG396"/>
  <c r="BF396"/>
  <c r="T396"/>
  <c r="R396"/>
  <c r="P396"/>
  <c r="BI392"/>
  <c r="BH392"/>
  <c r="BG392"/>
  <c r="BF392"/>
  <c r="T392"/>
  <c r="R392"/>
  <c r="P392"/>
  <c r="BI388"/>
  <c r="BH388"/>
  <c r="BG388"/>
  <c r="BF388"/>
  <c r="T388"/>
  <c r="R388"/>
  <c r="P388"/>
  <c r="BI384"/>
  <c r="BH384"/>
  <c r="BG384"/>
  <c r="BF384"/>
  <c r="T384"/>
  <c r="R384"/>
  <c r="P384"/>
  <c r="BI380"/>
  <c r="BH380"/>
  <c r="BG380"/>
  <c r="BF380"/>
  <c r="T380"/>
  <c r="R380"/>
  <c r="P380"/>
  <c r="BI376"/>
  <c r="BH376"/>
  <c r="BG376"/>
  <c r="BF376"/>
  <c r="T376"/>
  <c r="R376"/>
  <c r="P376"/>
  <c r="BI371"/>
  <c r="BH371"/>
  <c r="BG371"/>
  <c r="BF371"/>
  <c r="T371"/>
  <c r="R371"/>
  <c r="P371"/>
  <c r="BI367"/>
  <c r="BH367"/>
  <c r="BG367"/>
  <c r="BF367"/>
  <c r="T367"/>
  <c r="R367"/>
  <c r="P367"/>
  <c r="BI364"/>
  <c r="BH364"/>
  <c r="BG364"/>
  <c r="BF364"/>
  <c r="T364"/>
  <c r="R364"/>
  <c r="P364"/>
  <c r="BI361"/>
  <c r="BH361"/>
  <c r="BG361"/>
  <c r="BF361"/>
  <c r="T361"/>
  <c r="R361"/>
  <c r="P361"/>
  <c r="BI357"/>
  <c r="BH357"/>
  <c r="BG357"/>
  <c r="BF357"/>
  <c r="T357"/>
  <c r="R357"/>
  <c r="P357"/>
  <c r="BI353"/>
  <c r="BH353"/>
  <c r="BG353"/>
  <c r="BF353"/>
  <c r="T353"/>
  <c r="R353"/>
  <c r="P353"/>
  <c r="BI350"/>
  <c r="BH350"/>
  <c r="BG350"/>
  <c r="BF350"/>
  <c r="T350"/>
  <c r="R350"/>
  <c r="P350"/>
  <c r="BI345"/>
  <c r="BH345"/>
  <c r="BG345"/>
  <c r="BF345"/>
  <c r="T345"/>
  <c r="R345"/>
  <c r="P345"/>
  <c r="BI341"/>
  <c r="BH341"/>
  <c r="BG341"/>
  <c r="BF341"/>
  <c r="T341"/>
  <c r="R341"/>
  <c r="P341"/>
  <c r="BI337"/>
  <c r="BH337"/>
  <c r="BG337"/>
  <c r="BF337"/>
  <c r="T337"/>
  <c r="R337"/>
  <c r="P337"/>
  <c r="BI333"/>
  <c r="BH333"/>
  <c r="BG333"/>
  <c r="BF333"/>
  <c r="T333"/>
  <c r="R333"/>
  <c r="P333"/>
  <c r="BI329"/>
  <c r="BH329"/>
  <c r="BG329"/>
  <c r="BF329"/>
  <c r="T329"/>
  <c r="R329"/>
  <c r="P329"/>
  <c r="BI325"/>
  <c r="BH325"/>
  <c r="BG325"/>
  <c r="BF325"/>
  <c r="T325"/>
  <c r="R325"/>
  <c r="P325"/>
  <c r="BI321"/>
  <c r="BH321"/>
  <c r="BG321"/>
  <c r="BF321"/>
  <c r="T321"/>
  <c r="R321"/>
  <c r="P321"/>
  <c r="BI317"/>
  <c r="BH317"/>
  <c r="BG317"/>
  <c r="BF317"/>
  <c r="T317"/>
  <c r="R317"/>
  <c r="P317"/>
  <c r="BI311"/>
  <c r="BH311"/>
  <c r="BG311"/>
  <c r="BF311"/>
  <c r="T311"/>
  <c r="R311"/>
  <c r="P311"/>
  <c r="BI308"/>
  <c r="BH308"/>
  <c r="BG308"/>
  <c r="BF308"/>
  <c r="T308"/>
  <c r="R308"/>
  <c r="P308"/>
  <c r="BI304"/>
  <c r="BH304"/>
  <c r="BG304"/>
  <c r="BF304"/>
  <c r="T304"/>
  <c r="R304"/>
  <c r="P304"/>
  <c r="BI300"/>
  <c r="BH300"/>
  <c r="BG300"/>
  <c r="BF300"/>
  <c r="T300"/>
  <c r="R300"/>
  <c r="P300"/>
  <c r="BI296"/>
  <c r="BH296"/>
  <c r="BG296"/>
  <c r="BF296"/>
  <c r="T296"/>
  <c r="R296"/>
  <c r="P296"/>
  <c r="BI292"/>
  <c r="BH292"/>
  <c r="BG292"/>
  <c r="BF292"/>
  <c r="T292"/>
  <c r="R292"/>
  <c r="P292"/>
  <c r="BI287"/>
  <c r="BH287"/>
  <c r="BG287"/>
  <c r="BF287"/>
  <c r="T287"/>
  <c r="R287"/>
  <c r="P287"/>
  <c r="BI284"/>
  <c r="BH284"/>
  <c r="BG284"/>
  <c r="BF284"/>
  <c r="T284"/>
  <c r="R284"/>
  <c r="P284"/>
  <c r="BI282"/>
  <c r="BH282"/>
  <c r="BG282"/>
  <c r="BF282"/>
  <c r="T282"/>
  <c r="R282"/>
  <c r="P282"/>
  <c r="BI278"/>
  <c r="BH278"/>
  <c r="BG278"/>
  <c r="BF278"/>
  <c r="T278"/>
  <c r="R278"/>
  <c r="P278"/>
  <c r="BI274"/>
  <c r="BH274"/>
  <c r="BG274"/>
  <c r="BF274"/>
  <c r="T274"/>
  <c r="R274"/>
  <c r="P274"/>
  <c r="BI271"/>
  <c r="BH271"/>
  <c r="BG271"/>
  <c r="BF271"/>
  <c r="T271"/>
  <c r="R271"/>
  <c r="P271"/>
  <c r="BI267"/>
  <c r="BH267"/>
  <c r="BG267"/>
  <c r="BF267"/>
  <c r="T267"/>
  <c r="R267"/>
  <c r="P267"/>
  <c r="BI264"/>
  <c r="BH264"/>
  <c r="BG264"/>
  <c r="BF264"/>
  <c r="T264"/>
  <c r="R264"/>
  <c r="P264"/>
  <c r="BI260"/>
  <c r="BH260"/>
  <c r="BG260"/>
  <c r="BF260"/>
  <c r="T260"/>
  <c r="R260"/>
  <c r="P260"/>
  <c r="BI256"/>
  <c r="BH256"/>
  <c r="BG256"/>
  <c r="BF256"/>
  <c r="T256"/>
  <c r="R256"/>
  <c r="P256"/>
  <c r="BI252"/>
  <c r="BH252"/>
  <c r="BG252"/>
  <c r="BF252"/>
  <c r="T252"/>
  <c r="R252"/>
  <c r="P252"/>
  <c r="BI248"/>
  <c r="BH248"/>
  <c r="BG248"/>
  <c r="BF248"/>
  <c r="T248"/>
  <c r="R248"/>
  <c r="P248"/>
  <c r="BI245"/>
  <c r="BH245"/>
  <c r="BG245"/>
  <c r="BF245"/>
  <c r="T245"/>
  <c r="R245"/>
  <c r="P245"/>
  <c r="BI241"/>
  <c r="BH241"/>
  <c r="BG241"/>
  <c r="BF241"/>
  <c r="T241"/>
  <c r="R241"/>
  <c r="P241"/>
  <c r="BI237"/>
  <c r="BH237"/>
  <c r="BG237"/>
  <c r="BF237"/>
  <c r="T237"/>
  <c r="R237"/>
  <c r="P237"/>
  <c r="BI233"/>
  <c r="BH233"/>
  <c r="BG233"/>
  <c r="BF233"/>
  <c r="T233"/>
  <c r="R233"/>
  <c r="P233"/>
  <c r="BI231"/>
  <c r="BH231"/>
  <c r="BG231"/>
  <c r="BF231"/>
  <c r="T231"/>
  <c r="R231"/>
  <c r="P231"/>
  <c r="BI229"/>
  <c r="BH229"/>
  <c r="BG229"/>
  <c r="BF229"/>
  <c r="T229"/>
  <c r="R229"/>
  <c r="P229"/>
  <c r="BI226"/>
  <c r="BH226"/>
  <c r="BG226"/>
  <c r="BF226"/>
  <c r="T226"/>
  <c r="R226"/>
  <c r="P226"/>
  <c r="BI222"/>
  <c r="BH222"/>
  <c r="BG222"/>
  <c r="BF222"/>
  <c r="T222"/>
  <c r="R222"/>
  <c r="P222"/>
  <c r="BI220"/>
  <c r="BH220"/>
  <c r="BG220"/>
  <c r="BF220"/>
  <c r="T220"/>
  <c r="R220"/>
  <c r="P220"/>
  <c r="BI216"/>
  <c r="BH216"/>
  <c r="BG216"/>
  <c r="BF216"/>
  <c r="T216"/>
  <c r="R216"/>
  <c r="P216"/>
  <c r="BI213"/>
  <c r="BH213"/>
  <c r="BG213"/>
  <c r="BF213"/>
  <c r="T213"/>
  <c r="R213"/>
  <c r="P213"/>
  <c r="BI210"/>
  <c r="BH210"/>
  <c r="BG210"/>
  <c r="BF210"/>
  <c r="T210"/>
  <c r="R210"/>
  <c r="P210"/>
  <c r="BI205"/>
  <c r="BH205"/>
  <c r="BG205"/>
  <c r="BF205"/>
  <c r="T205"/>
  <c r="R205"/>
  <c r="P205"/>
  <c r="BI201"/>
  <c r="BH201"/>
  <c r="BG201"/>
  <c r="BF201"/>
  <c r="T201"/>
  <c r="R201"/>
  <c r="P201"/>
  <c r="BI197"/>
  <c r="BH197"/>
  <c r="BG197"/>
  <c r="BF197"/>
  <c r="T197"/>
  <c r="R197"/>
  <c r="P197"/>
  <c r="BI193"/>
  <c r="BH193"/>
  <c r="BG193"/>
  <c r="BF193"/>
  <c r="T193"/>
  <c r="R193"/>
  <c r="P193"/>
  <c r="BI191"/>
  <c r="BH191"/>
  <c r="BG191"/>
  <c r="BF191"/>
  <c r="T191"/>
  <c r="R191"/>
  <c r="P191"/>
  <c r="BI187"/>
  <c r="BH187"/>
  <c r="BG187"/>
  <c r="BF187"/>
  <c r="T187"/>
  <c r="R187"/>
  <c r="P187"/>
  <c r="BI183"/>
  <c r="BH183"/>
  <c r="BG183"/>
  <c r="BF183"/>
  <c r="T183"/>
  <c r="R183"/>
  <c r="P183"/>
  <c r="BI179"/>
  <c r="BH179"/>
  <c r="BG179"/>
  <c r="BF179"/>
  <c r="T179"/>
  <c r="R179"/>
  <c r="P179"/>
  <c r="BI175"/>
  <c r="BH175"/>
  <c r="BG175"/>
  <c r="BF175"/>
  <c r="T175"/>
  <c r="R175"/>
  <c r="P175"/>
  <c r="BI170"/>
  <c r="BH170"/>
  <c r="BG170"/>
  <c r="BF170"/>
  <c r="T170"/>
  <c r="R170"/>
  <c r="P170"/>
  <c r="BI167"/>
  <c r="BH167"/>
  <c r="BG167"/>
  <c r="BF167"/>
  <c r="T167"/>
  <c r="R167"/>
  <c r="P167"/>
  <c r="BI164"/>
  <c r="BH164"/>
  <c r="BG164"/>
  <c r="BF164"/>
  <c r="T164"/>
  <c r="R164"/>
  <c r="P164"/>
  <c r="BI160"/>
  <c r="BH160"/>
  <c r="BG160"/>
  <c r="BF160"/>
  <c r="T160"/>
  <c r="R160"/>
  <c r="P160"/>
  <c r="BI156"/>
  <c r="BH156"/>
  <c r="BG156"/>
  <c r="BF156"/>
  <c r="T156"/>
  <c r="R156"/>
  <c r="P156"/>
  <c r="BI152"/>
  <c r="BH152"/>
  <c r="BG152"/>
  <c r="BF152"/>
  <c r="T152"/>
  <c r="R152"/>
  <c r="P152"/>
  <c r="BI148"/>
  <c r="BH148"/>
  <c r="BG148"/>
  <c r="BF148"/>
  <c r="T148"/>
  <c r="R148"/>
  <c r="P148"/>
  <c r="BI144"/>
  <c r="BH144"/>
  <c r="BG144"/>
  <c r="BF144"/>
  <c r="T144"/>
  <c r="R144"/>
  <c r="P144"/>
  <c r="BI140"/>
  <c r="BH140"/>
  <c r="BG140"/>
  <c r="BF140"/>
  <c r="T140"/>
  <c r="R140"/>
  <c r="P140"/>
  <c r="BI136"/>
  <c r="BH136"/>
  <c r="BG136"/>
  <c r="BF136"/>
  <c r="T136"/>
  <c r="R136"/>
  <c r="P136"/>
  <c r="BI132"/>
  <c r="BH132"/>
  <c r="BG132"/>
  <c r="BF132"/>
  <c r="T132"/>
  <c r="R132"/>
  <c r="P132"/>
  <c r="F124"/>
  <c r="E122"/>
  <c r="F89"/>
  <c r="E87"/>
  <c r="J24"/>
  <c r="E24"/>
  <c r="J127"/>
  <c r="J23"/>
  <c r="J21"/>
  <c r="E21"/>
  <c r="J91"/>
  <c r="J20"/>
  <c r="J18"/>
  <c r="E18"/>
  <c r="F127"/>
  <c r="J17"/>
  <c r="J15"/>
  <c r="E15"/>
  <c r="F126"/>
  <c r="J14"/>
  <c r="J12"/>
  <c r="J124"/>
  <c r="E7"/>
  <c r="E120"/>
  <c i="4" r="J37"/>
  <c r="J36"/>
  <c i="1" r="AY98"/>
  <c i="4" r="J35"/>
  <c i="1" r="AX98"/>
  <c i="4" r="BI502"/>
  <c r="BH502"/>
  <c r="BG502"/>
  <c r="BF502"/>
  <c r="T502"/>
  <c r="T501"/>
  <c r="R502"/>
  <c r="R501"/>
  <c r="P502"/>
  <c r="P501"/>
  <c r="BI490"/>
  <c r="BH490"/>
  <c r="BG490"/>
  <c r="BF490"/>
  <c r="T490"/>
  <c r="R490"/>
  <c r="P490"/>
  <c r="BI483"/>
  <c r="BH483"/>
  <c r="BG483"/>
  <c r="BF483"/>
  <c r="T483"/>
  <c r="R483"/>
  <c r="P483"/>
  <c r="BI477"/>
  <c r="BH477"/>
  <c r="BG477"/>
  <c r="BF477"/>
  <c r="T477"/>
  <c r="R477"/>
  <c r="P477"/>
  <c r="BI469"/>
  <c r="BH469"/>
  <c r="BG469"/>
  <c r="BF469"/>
  <c r="T469"/>
  <c r="R469"/>
  <c r="P469"/>
  <c r="BI462"/>
  <c r="BH462"/>
  <c r="BG462"/>
  <c r="BF462"/>
  <c r="T462"/>
  <c r="R462"/>
  <c r="P462"/>
  <c r="BI455"/>
  <c r="BH455"/>
  <c r="BG455"/>
  <c r="BF455"/>
  <c r="T455"/>
  <c r="R455"/>
  <c r="P455"/>
  <c r="BI434"/>
  <c r="BH434"/>
  <c r="BG434"/>
  <c r="BF434"/>
  <c r="T434"/>
  <c r="R434"/>
  <c r="P434"/>
  <c r="BI413"/>
  <c r="BH413"/>
  <c r="BG413"/>
  <c r="BF413"/>
  <c r="T413"/>
  <c r="R413"/>
  <c r="P413"/>
  <c r="BI408"/>
  <c r="BH408"/>
  <c r="BG408"/>
  <c r="BF408"/>
  <c r="T408"/>
  <c r="R408"/>
  <c r="P408"/>
  <c r="BI404"/>
  <c r="BH404"/>
  <c r="BG404"/>
  <c r="BF404"/>
  <c r="T404"/>
  <c r="R404"/>
  <c r="P404"/>
  <c r="BI397"/>
  <c r="BH397"/>
  <c r="BG397"/>
  <c r="BF397"/>
  <c r="T397"/>
  <c r="R397"/>
  <c r="P397"/>
  <c r="BI393"/>
  <c r="BH393"/>
  <c r="BG393"/>
  <c r="BF393"/>
  <c r="T393"/>
  <c r="R393"/>
  <c r="P393"/>
  <c r="BI386"/>
  <c r="BH386"/>
  <c r="BG386"/>
  <c r="BF386"/>
  <c r="T386"/>
  <c r="R386"/>
  <c r="P386"/>
  <c r="BI380"/>
  <c r="BH380"/>
  <c r="BG380"/>
  <c r="BF380"/>
  <c r="T380"/>
  <c r="R380"/>
  <c r="P380"/>
  <c r="BI372"/>
  <c r="BH372"/>
  <c r="BG372"/>
  <c r="BF372"/>
  <c r="T372"/>
  <c r="R372"/>
  <c r="P372"/>
  <c r="BI365"/>
  <c r="BH365"/>
  <c r="BG365"/>
  <c r="BF365"/>
  <c r="T365"/>
  <c r="R365"/>
  <c r="P365"/>
  <c r="BI357"/>
  <c r="BH357"/>
  <c r="BG357"/>
  <c r="BF357"/>
  <c r="T357"/>
  <c r="R357"/>
  <c r="P357"/>
  <c r="BI350"/>
  <c r="BH350"/>
  <c r="BG350"/>
  <c r="BF350"/>
  <c r="T350"/>
  <c r="R350"/>
  <c r="P350"/>
  <c r="BI348"/>
  <c r="BH348"/>
  <c r="BG348"/>
  <c r="BF348"/>
  <c r="T348"/>
  <c r="R348"/>
  <c r="P348"/>
  <c r="BI346"/>
  <c r="BH346"/>
  <c r="BG346"/>
  <c r="BF346"/>
  <c r="T346"/>
  <c r="R346"/>
  <c r="P346"/>
  <c r="BI344"/>
  <c r="BH344"/>
  <c r="BG344"/>
  <c r="BF344"/>
  <c r="T344"/>
  <c r="R344"/>
  <c r="P344"/>
  <c r="BI342"/>
  <c r="BH342"/>
  <c r="BG342"/>
  <c r="BF342"/>
  <c r="T342"/>
  <c r="R342"/>
  <c r="P342"/>
  <c r="BI339"/>
  <c r="BH339"/>
  <c r="BG339"/>
  <c r="BF339"/>
  <c r="T339"/>
  <c r="R339"/>
  <c r="P339"/>
  <c r="BI336"/>
  <c r="BH336"/>
  <c r="BG336"/>
  <c r="BF336"/>
  <c r="T336"/>
  <c r="R336"/>
  <c r="P336"/>
  <c r="BI331"/>
  <c r="BH331"/>
  <c r="BG331"/>
  <c r="BF331"/>
  <c r="T331"/>
  <c r="R331"/>
  <c r="P331"/>
  <c r="BI327"/>
  <c r="BH327"/>
  <c r="BG327"/>
  <c r="BF327"/>
  <c r="T327"/>
  <c r="R327"/>
  <c r="P327"/>
  <c r="BI320"/>
  <c r="BH320"/>
  <c r="BG320"/>
  <c r="BF320"/>
  <c r="T320"/>
  <c r="R320"/>
  <c r="P320"/>
  <c r="BI315"/>
  <c r="BH315"/>
  <c r="BG315"/>
  <c r="BF315"/>
  <c r="T315"/>
  <c r="R315"/>
  <c r="P315"/>
  <c r="BI310"/>
  <c r="BH310"/>
  <c r="BG310"/>
  <c r="BF310"/>
  <c r="T310"/>
  <c r="R310"/>
  <c r="P310"/>
  <c r="BI297"/>
  <c r="BH297"/>
  <c r="BG297"/>
  <c r="BF297"/>
  <c r="T297"/>
  <c r="R297"/>
  <c r="P297"/>
  <c r="BI285"/>
  <c r="BH285"/>
  <c r="BG285"/>
  <c r="BF285"/>
  <c r="T285"/>
  <c r="R285"/>
  <c r="P285"/>
  <c r="BI274"/>
  <c r="BH274"/>
  <c r="BG274"/>
  <c r="BF274"/>
  <c r="T274"/>
  <c r="R274"/>
  <c r="P274"/>
  <c r="BI267"/>
  <c r="BH267"/>
  <c r="BG267"/>
  <c r="BF267"/>
  <c r="T267"/>
  <c r="R267"/>
  <c r="P267"/>
  <c r="BI259"/>
  <c r="BH259"/>
  <c r="BG259"/>
  <c r="BF259"/>
  <c r="T259"/>
  <c r="R259"/>
  <c r="P259"/>
  <c r="BI251"/>
  <c r="BH251"/>
  <c r="BG251"/>
  <c r="BF251"/>
  <c r="T251"/>
  <c r="R251"/>
  <c r="P251"/>
  <c r="BI243"/>
  <c r="BH243"/>
  <c r="BG243"/>
  <c r="BF243"/>
  <c r="T243"/>
  <c r="R243"/>
  <c r="P243"/>
  <c r="BI239"/>
  <c r="BH239"/>
  <c r="BG239"/>
  <c r="BF239"/>
  <c r="T239"/>
  <c r="R239"/>
  <c r="P239"/>
  <c r="BI236"/>
  <c r="BH236"/>
  <c r="BG236"/>
  <c r="BF236"/>
  <c r="T236"/>
  <c r="R236"/>
  <c r="P236"/>
  <c r="BI230"/>
  <c r="BH230"/>
  <c r="BG230"/>
  <c r="BF230"/>
  <c r="T230"/>
  <c r="R230"/>
  <c r="P230"/>
  <c r="BI227"/>
  <c r="BH227"/>
  <c r="BG227"/>
  <c r="BF227"/>
  <c r="T227"/>
  <c r="R227"/>
  <c r="P227"/>
  <c r="BI224"/>
  <c r="BH224"/>
  <c r="BG224"/>
  <c r="BF224"/>
  <c r="T224"/>
  <c r="R224"/>
  <c r="P224"/>
  <c r="BI218"/>
  <c r="BH218"/>
  <c r="BG218"/>
  <c r="BF218"/>
  <c r="T218"/>
  <c r="R218"/>
  <c r="P218"/>
  <c r="BI212"/>
  <c r="BH212"/>
  <c r="BG212"/>
  <c r="BF212"/>
  <c r="T212"/>
  <c r="R212"/>
  <c r="P212"/>
  <c r="BI200"/>
  <c r="BH200"/>
  <c r="BG200"/>
  <c r="BF200"/>
  <c r="T200"/>
  <c r="R200"/>
  <c r="P200"/>
  <c r="BI197"/>
  <c r="BH197"/>
  <c r="BG197"/>
  <c r="BF197"/>
  <c r="T197"/>
  <c r="R197"/>
  <c r="P197"/>
  <c r="BI194"/>
  <c r="BH194"/>
  <c r="BG194"/>
  <c r="BF194"/>
  <c r="T194"/>
  <c r="R194"/>
  <c r="P194"/>
  <c r="BI192"/>
  <c r="BH192"/>
  <c r="BG192"/>
  <c r="BF192"/>
  <c r="T192"/>
  <c r="R192"/>
  <c r="P192"/>
  <c r="BI185"/>
  <c r="BH185"/>
  <c r="BG185"/>
  <c r="BF185"/>
  <c r="T185"/>
  <c r="R185"/>
  <c r="P185"/>
  <c r="BI181"/>
  <c r="BH181"/>
  <c r="BG181"/>
  <c r="BF181"/>
  <c r="T181"/>
  <c r="R181"/>
  <c r="P181"/>
  <c r="BI177"/>
  <c r="BH177"/>
  <c r="BG177"/>
  <c r="BF177"/>
  <c r="T177"/>
  <c r="R177"/>
  <c r="P177"/>
  <c r="BI169"/>
  <c r="BH169"/>
  <c r="BG169"/>
  <c r="BF169"/>
  <c r="T169"/>
  <c r="R169"/>
  <c r="P169"/>
  <c r="BI161"/>
  <c r="BH161"/>
  <c r="BG161"/>
  <c r="BF161"/>
  <c r="T161"/>
  <c r="R161"/>
  <c r="P161"/>
  <c r="BI154"/>
  <c r="BH154"/>
  <c r="BG154"/>
  <c r="BF154"/>
  <c r="T154"/>
  <c r="R154"/>
  <c r="P154"/>
  <c r="BI148"/>
  <c r="BH148"/>
  <c r="BG148"/>
  <c r="BF148"/>
  <c r="T148"/>
  <c r="R148"/>
  <c r="P148"/>
  <c r="BI142"/>
  <c r="BH142"/>
  <c r="BG142"/>
  <c r="BF142"/>
  <c r="T142"/>
  <c r="R142"/>
  <c r="P142"/>
  <c r="BI138"/>
  <c r="BH138"/>
  <c r="BG138"/>
  <c r="BF138"/>
  <c r="T138"/>
  <c r="R138"/>
  <c r="P138"/>
  <c r="BI130"/>
  <c r="BH130"/>
  <c r="BG130"/>
  <c r="BF130"/>
  <c r="T130"/>
  <c r="R130"/>
  <c r="P130"/>
  <c r="BI123"/>
  <c r="BH123"/>
  <c r="BG123"/>
  <c r="BF123"/>
  <c r="T123"/>
  <c r="R123"/>
  <c r="P123"/>
  <c r="F115"/>
  <c r="E113"/>
  <c r="F89"/>
  <c r="E87"/>
  <c r="J24"/>
  <c r="E24"/>
  <c r="J92"/>
  <c r="J23"/>
  <c r="J21"/>
  <c r="E21"/>
  <c r="J117"/>
  <c r="J20"/>
  <c r="J18"/>
  <c r="E18"/>
  <c r="F92"/>
  <c r="J17"/>
  <c r="J15"/>
  <c r="E15"/>
  <c r="F91"/>
  <c r="J14"/>
  <c r="J12"/>
  <c r="J115"/>
  <c r="E7"/>
  <c r="E111"/>
  <c i="3" r="J39"/>
  <c r="J38"/>
  <c i="1" r="AY97"/>
  <c i="3" r="J37"/>
  <c i="1" r="AX97"/>
  <c i="3" r="BI153"/>
  <c r="BH153"/>
  <c r="BG153"/>
  <c r="BF153"/>
  <c r="T153"/>
  <c r="R153"/>
  <c r="P153"/>
  <c r="BI151"/>
  <c r="BH151"/>
  <c r="BG151"/>
  <c r="BF151"/>
  <c r="T151"/>
  <c r="R151"/>
  <c r="P151"/>
  <c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BI123"/>
  <c r="BH123"/>
  <c r="BG123"/>
  <c r="BF123"/>
  <c r="T123"/>
  <c r="R123"/>
  <c r="P123"/>
  <c r="F115"/>
  <c r="E113"/>
  <c r="F91"/>
  <c r="E89"/>
  <c r="J26"/>
  <c r="E26"/>
  <c r="J94"/>
  <c r="J25"/>
  <c r="J23"/>
  <c r="E23"/>
  <c r="J117"/>
  <c r="J22"/>
  <c r="J20"/>
  <c r="E20"/>
  <c r="F118"/>
  <c r="J19"/>
  <c r="J17"/>
  <c r="E17"/>
  <c r="F93"/>
  <c r="J16"/>
  <c r="J14"/>
  <c r="J115"/>
  <c r="E7"/>
  <c r="E109"/>
  <c i="2" r="J39"/>
  <c r="J38"/>
  <c i="1" r="AY96"/>
  <c i="2" r="J37"/>
  <c i="1" r="AX96"/>
  <c i="2" r="BI135"/>
  <c r="BH135"/>
  <c r="BG135"/>
  <c r="BF135"/>
  <c r="T135"/>
  <c r="R135"/>
  <c r="P135"/>
  <c r="BI132"/>
  <c r="BH132"/>
  <c r="BG132"/>
  <c r="BF132"/>
  <c r="T132"/>
  <c r="R132"/>
  <c r="P132"/>
  <c r="BI129"/>
  <c r="BH129"/>
  <c r="BG129"/>
  <c r="BF129"/>
  <c r="T129"/>
  <c r="R129"/>
  <c r="P129"/>
  <c r="BI126"/>
  <c r="BH126"/>
  <c r="BG126"/>
  <c r="BF126"/>
  <c r="T126"/>
  <c r="R126"/>
  <c r="P126"/>
  <c r="BI123"/>
  <c r="BH123"/>
  <c r="BG123"/>
  <c r="BF123"/>
  <c r="T123"/>
  <c r="R123"/>
  <c r="P123"/>
  <c r="F115"/>
  <c r="E113"/>
  <c r="F91"/>
  <c r="E89"/>
  <c r="J26"/>
  <c r="E26"/>
  <c r="J118"/>
  <c r="J25"/>
  <c r="J23"/>
  <c r="E23"/>
  <c r="J117"/>
  <c r="J22"/>
  <c r="J20"/>
  <c r="E20"/>
  <c r="F118"/>
  <c r="J19"/>
  <c r="J17"/>
  <c r="E17"/>
  <c r="F117"/>
  <c r="J16"/>
  <c r="J14"/>
  <c r="J115"/>
  <c r="E7"/>
  <c r="E109"/>
  <c i="1" r="L90"/>
  <c r="AM90"/>
  <c r="AM89"/>
  <c r="L89"/>
  <c r="AM87"/>
  <c r="L87"/>
  <c r="L85"/>
  <c r="L84"/>
  <c i="2" r="F38"/>
  <c i="1" r="AS95"/>
  <c i="3" r="J129"/>
  <c r="J143"/>
  <c r="BK137"/>
  <c i="4" r="J130"/>
  <c r="J185"/>
  <c r="J161"/>
  <c r="BK372"/>
  <c r="BK197"/>
  <c r="BK138"/>
  <c r="J350"/>
  <c r="J212"/>
  <c r="BK397"/>
  <c r="J224"/>
  <c r="BK192"/>
  <c r="J315"/>
  <c r="J259"/>
  <c i="5" r="BK451"/>
  <c r="J274"/>
  <c r="J421"/>
  <c r="BK357"/>
  <c r="BK231"/>
  <c r="BK473"/>
  <c r="J193"/>
  <c r="BK574"/>
  <c r="J484"/>
  <c r="J245"/>
  <c r="BK594"/>
  <c r="J441"/>
  <c r="BK367"/>
  <c r="J304"/>
  <c r="J167"/>
  <c r="J439"/>
  <c r="J317"/>
  <c r="J220"/>
  <c r="J132"/>
  <c r="BK421"/>
  <c r="J287"/>
  <c r="BK183"/>
  <c r="J321"/>
  <c r="BK191"/>
  <c r="J605"/>
  <c r="J561"/>
  <c r="J502"/>
  <c r="J341"/>
  <c r="J216"/>
  <c r="BK605"/>
  <c r="J574"/>
  <c r="J490"/>
  <c r="BK427"/>
  <c r="BK256"/>
  <c r="J549"/>
  <c r="J417"/>
  <c i="6" r="BK213"/>
  <c r="BK132"/>
  <c r="J177"/>
  <c r="BK155"/>
  <c r="BK231"/>
  <c r="J175"/>
  <c i="7" r="J197"/>
  <c r="J219"/>
  <c r="J202"/>
  <c r="J146"/>
  <c r="J157"/>
  <c r="BK225"/>
  <c r="BK197"/>
  <c r="BK146"/>
  <c r="J204"/>
  <c r="BK151"/>
  <c r="BK192"/>
  <c r="BK171"/>
  <c r="BK229"/>
  <c i="8" r="J196"/>
  <c r="J177"/>
  <c r="BK179"/>
  <c r="BK177"/>
  <c r="J126"/>
  <c r="BK142"/>
  <c r="BK160"/>
  <c r="BK156"/>
  <c r="J166"/>
  <c r="J185"/>
  <c r="J210"/>
  <c r="J122"/>
  <c r="J136"/>
  <c i="2" r="BK132"/>
  <c r="BK123"/>
  <c r="J129"/>
  <c i="3" r="J145"/>
  <c r="BK151"/>
  <c r="BK123"/>
  <c r="BK131"/>
  <c i="4" r="J243"/>
  <c r="J251"/>
  <c r="BK185"/>
  <c r="BK380"/>
  <c r="J408"/>
  <c r="BK251"/>
  <c r="BK455"/>
  <c r="BK386"/>
  <c r="BK227"/>
  <c r="J365"/>
  <c r="J169"/>
  <c r="BK346"/>
  <c r="BK320"/>
  <c i="5" r="BK433"/>
  <c r="BK264"/>
  <c r="J504"/>
  <c r="BK364"/>
  <c r="J148"/>
  <c r="BK233"/>
  <c r="BK579"/>
  <c r="BK278"/>
  <c r="J136"/>
  <c r="BK237"/>
  <c r="BK585"/>
  <c r="J427"/>
  <c r="J384"/>
  <c r="BK248"/>
  <c r="J498"/>
  <c r="J364"/>
  <c r="BK213"/>
  <c r="BK502"/>
  <c r="BK333"/>
  <c r="BK205"/>
  <c r="J325"/>
  <c r="BK229"/>
  <c r="BK140"/>
  <c r="BK531"/>
  <c r="J367"/>
  <c r="J160"/>
  <c r="J609"/>
  <c r="BK565"/>
  <c r="J455"/>
  <c r="BK371"/>
  <c r="BK652"/>
  <c r="J460"/>
  <c r="BK376"/>
  <c i="6" r="J199"/>
  <c r="J192"/>
  <c r="J164"/>
  <c r="J155"/>
  <c i="7" r="BK140"/>
  <c r="J211"/>
  <c r="J192"/>
  <c r="J164"/>
  <c r="J160"/>
  <c r="J136"/>
  <c r="BK177"/>
  <c r="J185"/>
  <c r="BK209"/>
  <c r="J229"/>
  <c r="J209"/>
  <c r="J144"/>
  <c r="BK211"/>
  <c i="8" r="J188"/>
  <c r="J146"/>
  <c r="BK166"/>
  <c r="J140"/>
  <c r="J150"/>
  <c r="J190"/>
  <c r="BK190"/>
  <c r="J132"/>
  <c r="BK183"/>
  <c r="J208"/>
  <c r="J175"/>
  <c i="2" r="BK129"/>
  <c r="J36"/>
  <c i="3" r="BK141"/>
  <c r="BK135"/>
  <c r="BK125"/>
  <c r="BK153"/>
  <c r="J133"/>
  <c i="4" r="J310"/>
  <c r="BK274"/>
  <c r="J142"/>
  <c r="J477"/>
  <c r="J413"/>
  <c r="BK267"/>
  <c r="J490"/>
  <c r="BK161"/>
  <c r="BK344"/>
  <c r="J154"/>
  <c r="J357"/>
  <c r="BK154"/>
  <c r="J348"/>
  <c r="J346"/>
  <c i="5" r="J222"/>
  <c r="BK417"/>
  <c r="J292"/>
  <c r="BK144"/>
  <c r="BK477"/>
  <c r="BK179"/>
  <c r="J396"/>
  <c r="J528"/>
  <c r="J626"/>
  <c r="BK515"/>
  <c r="J361"/>
  <c r="BK300"/>
  <c r="BK193"/>
  <c r="J473"/>
  <c r="J350"/>
  <c r="BK222"/>
  <c r="BK170"/>
  <c r="BK460"/>
  <c r="BK296"/>
  <c r="BK160"/>
  <c r="BK284"/>
  <c r="J144"/>
  <c r="J569"/>
  <c r="BK498"/>
  <c r="BK388"/>
  <c r="J241"/>
  <c r="J658"/>
  <c r="J596"/>
  <c r="BK569"/>
  <c r="J511"/>
  <c r="BK439"/>
  <c r="BK260"/>
  <c r="BK553"/>
  <c r="BK384"/>
  <c r="BK317"/>
  <c i="6" r="J204"/>
  <c r="BK202"/>
  <c r="J197"/>
  <c r="J182"/>
  <c r="BK153"/>
  <c r="J142"/>
  <c r="J151"/>
  <c r="J140"/>
  <c r="BK164"/>
  <c r="J136"/>
  <c r="J222"/>
  <c r="BK211"/>
  <c r="BK197"/>
  <c r="J169"/>
  <c r="J162"/>
  <c r="J153"/>
  <c r="BK134"/>
  <c r="BK216"/>
  <c r="J190"/>
  <c r="BK229"/>
  <c r="J188"/>
  <c r="BK175"/>
  <c r="J149"/>
  <c r="BK144"/>
  <c r="BK169"/>
  <c r="BK222"/>
  <c r="BK162"/>
  <c i="8" r="J154"/>
  <c r="BK126"/>
  <c r="J181"/>
  <c r="BK188"/>
  <c r="BK136"/>
  <c r="BK140"/>
  <c r="BK152"/>
  <c r="BK217"/>
  <c r="BK200"/>
  <c r="J194"/>
  <c r="J128"/>
  <c i="2" r="J126"/>
  <c r="F39"/>
  <c i="3" r="BK149"/>
  <c r="J153"/>
  <c r="BK143"/>
  <c r="J141"/>
  <c r="BK127"/>
  <c i="4" r="J227"/>
  <c r="J194"/>
  <c r="BK285"/>
  <c r="J397"/>
  <c r="J331"/>
  <c r="J218"/>
  <c r="BK259"/>
  <c r="BK177"/>
  <c r="BK413"/>
  <c r="J192"/>
  <c r="J336"/>
  <c r="BK483"/>
  <c r="BK408"/>
  <c r="J197"/>
  <c r="BK123"/>
  <c r="BK331"/>
  <c r="BK327"/>
  <c i="5" r="J531"/>
  <c r="BK444"/>
  <c r="J252"/>
  <c r="BK152"/>
  <c r="J392"/>
  <c r="BK282"/>
  <c r="BK136"/>
  <c r="BK464"/>
  <c r="BK201"/>
  <c r="BK643"/>
  <c r="BK400"/>
  <c r="J226"/>
  <c r="BK361"/>
  <c r="BK658"/>
  <c r="BK522"/>
  <c r="BK405"/>
  <c r="J353"/>
  <c r="BK245"/>
  <c r="J140"/>
  <c r="BK435"/>
  <c r="J329"/>
  <c r="BK304"/>
  <c r="J201"/>
  <c r="BK504"/>
  <c r="J337"/>
  <c r="BK308"/>
  <c r="BK241"/>
  <c r="J191"/>
  <c r="BK345"/>
  <c r="J300"/>
  <c r="J264"/>
  <c r="BK175"/>
  <c r="BK590"/>
  <c r="BK534"/>
  <c r="BK490"/>
  <c r="BK287"/>
  <c r="BK197"/>
  <c r="BK148"/>
  <c r="J600"/>
  <c r="J590"/>
  <c r="BK557"/>
  <c r="J480"/>
  <c r="J411"/>
  <c r="J271"/>
  <c r="J231"/>
  <c r="J477"/>
  <c r="J444"/>
  <c r="BK380"/>
  <c r="J152"/>
  <c i="6" r="J160"/>
  <c r="BK204"/>
  <c r="J180"/>
  <c r="BK160"/>
  <c r="J211"/>
  <c r="BK227"/>
  <c r="J134"/>
  <c r="BK219"/>
  <c r="J209"/>
  <c i="7" r="BK166"/>
  <c r="BK222"/>
  <c r="BK219"/>
  <c r="BK194"/>
  <c r="J166"/>
  <c r="BK134"/>
  <c r="BK155"/>
  <c r="J231"/>
  <c r="J142"/>
  <c r="BK190"/>
  <c r="J175"/>
  <c r="BK231"/>
  <c r="J190"/>
  <c r="BK227"/>
  <c r="BK160"/>
  <c r="J194"/>
  <c r="J140"/>
  <c r="J225"/>
  <c i="8" r="J200"/>
  <c r="BK162"/>
  <c r="J152"/>
  <c r="J134"/>
  <c r="J206"/>
  <c r="J173"/>
  <c r="J124"/>
  <c r="J130"/>
  <c r="BK175"/>
  <c r="J217"/>
  <c r="BK204"/>
  <c r="BK150"/>
  <c r="BK210"/>
  <c r="J160"/>
  <c r="J156"/>
  <c r="BK215"/>
  <c r="J144"/>
  <c i="4" r="J267"/>
  <c r="BK502"/>
  <c r="J339"/>
  <c r="J502"/>
  <c r="BK212"/>
  <c r="BK181"/>
  <c r="J372"/>
  <c r="BK218"/>
  <c r="BK169"/>
  <c r="BK434"/>
  <c r="BK336"/>
  <c r="J148"/>
  <c r="J434"/>
  <c r="BK239"/>
  <c i="5" r="BK484"/>
  <c r="J296"/>
  <c r="BK511"/>
  <c r="BK396"/>
  <c r="J267"/>
  <c r="J156"/>
  <c r="BK486"/>
  <c r="BK220"/>
  <c r="BK600"/>
  <c r="J282"/>
  <c r="J213"/>
  <c r="J345"/>
  <c r="BK609"/>
  <c r="J557"/>
  <c r="J494"/>
  <c r="BK392"/>
  <c r="BK271"/>
  <c r="J164"/>
  <c i="6" r="BK207"/>
  <c r="BK194"/>
  <c r="BK192"/>
  <c r="BK180"/>
  <c r="J144"/>
  <c r="J185"/>
  <c r="BK149"/>
  <c r="J202"/>
  <c r="BK177"/>
  <c r="BK146"/>
  <c r="J132"/>
  <c r="J216"/>
  <c r="BK199"/>
  <c r="BK190"/>
  <c r="BK171"/>
  <c r="BK166"/>
  <c r="J157"/>
  <c r="BK142"/>
  <c r="BK138"/>
  <c r="J219"/>
  <c r="J213"/>
  <c r="J207"/>
  <c r="J194"/>
  <c r="BK188"/>
  <c r="J227"/>
  <c r="BK185"/>
  <c r="BK182"/>
  <c r="J171"/>
  <c r="J146"/>
  <c r="J229"/>
  <c r="J225"/>
  <c r="J231"/>
  <c r="BK136"/>
  <c r="J138"/>
  <c r="BK173"/>
  <c i="7" r="J132"/>
  <c r="BK164"/>
  <c r="BK204"/>
  <c r="J182"/>
  <c r="BK157"/>
  <c r="J213"/>
  <c r="BK153"/>
  <c r="J151"/>
  <c r="BK202"/>
  <c r="J177"/>
  <c r="BK142"/>
  <c r="J207"/>
  <c r="J153"/>
  <c r="BK185"/>
  <c r="BK207"/>
  <c r="BK173"/>
  <c r="BK136"/>
  <c i="8" r="J202"/>
  <c r="J158"/>
  <c r="BK138"/>
  <c r="J168"/>
  <c r="J192"/>
  <c r="BK130"/>
  <c r="BK168"/>
  <c r="BK148"/>
  <c r="BK128"/>
  <c r="J212"/>
  <c r="BK181"/>
  <c r="BK124"/>
  <c r="BK192"/>
  <c r="J204"/>
  <c r="BK154"/>
  <c r="BK212"/>
  <c r="J138"/>
  <c i="2" r="F36"/>
  <c r="BK126"/>
  <c i="3" r="BK139"/>
  <c r="BK129"/>
  <c r="J123"/>
  <c r="BK145"/>
  <c r="J137"/>
  <c r="BK133"/>
  <c i="4" r="BK315"/>
  <c r="J297"/>
  <c r="BK224"/>
  <c r="J138"/>
  <c r="J483"/>
  <c r="BK350"/>
  <c r="BK200"/>
  <c r="J386"/>
  <c r="J236"/>
  <c r="BK365"/>
  <c r="J380"/>
  <c r="BK230"/>
  <c r="J200"/>
  <c r="J462"/>
  <c r="J327"/>
  <c r="BK142"/>
  <c r="BK243"/>
  <c r="BK339"/>
  <c i="5" r="J486"/>
  <c r="J376"/>
  <c r="J256"/>
  <c r="BK528"/>
  <c r="J400"/>
  <c r="J380"/>
  <c r="J233"/>
  <c r="J515"/>
  <c r="BK429"/>
  <c r="J205"/>
  <c r="BK665"/>
  <c r="J333"/>
  <c r="BK226"/>
  <c r="J371"/>
  <c r="BK164"/>
  <c r="BK596"/>
  <c r="J565"/>
  <c r="J415"/>
  <c i="2" r="J132"/>
  <c r="F37"/>
  <c i="3" r="BK147"/>
  <c r="J151"/>
  <c r="J139"/>
  <c r="J125"/>
  <c i="4" r="J455"/>
  <c r="BK462"/>
  <c r="J342"/>
  <c r="BK393"/>
  <c r="BK348"/>
  <c r="J393"/>
  <c r="J181"/>
  <c r="BK297"/>
  <c r="BK357"/>
  <c r="BK469"/>
  <c r="BK342"/>
  <c r="BK148"/>
  <c r="J230"/>
  <c r="J239"/>
  <c i="5" r="J405"/>
  <c r="BK216"/>
  <c r="BK448"/>
  <c r="BK311"/>
  <c r="BK494"/>
  <c r="J409"/>
  <c r="BK132"/>
  <c r="BK543"/>
  <c r="BK187"/>
  <c r="J652"/>
  <c r="J534"/>
  <c r="J388"/>
  <c r="BK325"/>
  <c r="J197"/>
  <c r="J468"/>
  <c r="J311"/>
  <c r="BK210"/>
  <c r="BK468"/>
  <c r="BK329"/>
  <c r="J229"/>
  <c r="BK337"/>
  <c r="J278"/>
  <c r="J183"/>
  <c r="J585"/>
  <c r="J522"/>
  <c r="BK267"/>
  <c r="J175"/>
  <c r="J643"/>
  <c r="J579"/>
  <c r="J543"/>
  <c r="BK441"/>
  <c r="BK350"/>
  <c r="J464"/>
  <c r="BK321"/>
  <c i="6" r="BK140"/>
  <c r="J166"/>
  <c r="BK209"/>
  <c i="7" r="J171"/>
  <c r="BK213"/>
  <c r="BK180"/>
  <c r="BK132"/>
  <c r="J134"/>
  <c r="J188"/>
  <c r="J222"/>
  <c r="BK169"/>
  <c r="J227"/>
  <c r="J173"/>
  <c r="BK162"/>
  <c r="BK199"/>
  <c r="BK175"/>
  <c r="J180"/>
  <c i="8" r="BK171"/>
  <c r="BK196"/>
  <c r="BK132"/>
  <c r="J198"/>
  <c r="BK134"/>
  <c r="BK164"/>
  <c r="BK198"/>
  <c r="BK206"/>
  <c r="BK144"/>
  <c r="J215"/>
  <c r="BK202"/>
  <c r="J142"/>
  <c r="J148"/>
  <c i="2" r="BK135"/>
  <c r="J123"/>
  <c r="J135"/>
  <c i="3" r="J149"/>
  <c r="J131"/>
  <c r="J135"/>
  <c r="J147"/>
  <c r="J127"/>
  <c i="4" r="J274"/>
  <c r="J404"/>
  <c r="J177"/>
  <c r="J469"/>
  <c r="J285"/>
  <c r="BK477"/>
  <c r="J123"/>
  <c r="BK310"/>
  <c r="J320"/>
  <c r="BK490"/>
  <c r="J344"/>
  <c r="BK194"/>
  <c r="BK130"/>
  <c r="BK404"/>
  <c r="BK236"/>
  <c i="5" r="BK353"/>
  <c r="BK455"/>
  <c r="J284"/>
  <c r="J170"/>
  <c r="J435"/>
  <c r="BK167"/>
  <c r="BK292"/>
  <c r="BK480"/>
  <c r="J665"/>
  <c r="J553"/>
  <c r="BK411"/>
  <c r="J357"/>
  <c r="J210"/>
  <c r="J187"/>
  <c r="J433"/>
  <c r="J308"/>
  <c r="J179"/>
  <c r="J451"/>
  <c r="J260"/>
  <c r="BK341"/>
  <c r="BK274"/>
  <c r="BK626"/>
  <c r="BK549"/>
  <c r="J429"/>
  <c r="J237"/>
  <c r="BK156"/>
  <c r="J594"/>
  <c r="BK561"/>
  <c r="J448"/>
  <c r="BK409"/>
  <c r="BK252"/>
  <c r="BK415"/>
  <c r="J248"/>
  <c i="6" r="BK157"/>
  <c r="J173"/>
  <c r="BK151"/>
  <c r="BK225"/>
  <c i="7" r="BK144"/>
  <c r="J169"/>
  <c r="BK216"/>
  <c r="BK188"/>
  <c r="J149"/>
  <c r="BK149"/>
  <c r="BK138"/>
  <c r="J199"/>
  <c r="J162"/>
  <c r="J155"/>
  <c r="J216"/>
  <c r="BK182"/>
  <c r="J138"/>
  <c i="8" r="BK194"/>
  <c r="BK173"/>
  <c r="BK122"/>
  <c r="BK185"/>
  <c r="BK146"/>
  <c r="J162"/>
  <c r="J183"/>
  <c r="J164"/>
  <c r="BK208"/>
  <c r="J179"/>
  <c r="BK158"/>
  <c r="J171"/>
  <c i="3" l="1" r="P122"/>
  <c r="P121"/>
  <c i="1" r="AU97"/>
  <c i="4" r="BK122"/>
  <c r="T211"/>
  <c i="5" r="BK174"/>
  <c r="J174"/>
  <c r="J98"/>
  <c r="BK209"/>
  <c r="J209"/>
  <c r="J99"/>
  <c r="R209"/>
  <c r="P291"/>
  <c r="P375"/>
  <c r="R404"/>
  <c r="BK447"/>
  <c r="J447"/>
  <c r="J105"/>
  <c r="R447"/>
  <c r="BK459"/>
  <c r="J459"/>
  <c r="J107"/>
  <c r="T459"/>
  <c r="T604"/>
  <c i="6" r="P148"/>
  <c r="P168"/>
  <c r="R179"/>
  <c r="BK196"/>
  <c r="J196"/>
  <c r="J104"/>
  <c r="R201"/>
  <c r="T224"/>
  <c i="7" r="T131"/>
  <c r="T148"/>
  <c r="P168"/>
  <c r="BK179"/>
  <c r="J179"/>
  <c r="J101"/>
  <c r="R187"/>
  <c r="R196"/>
  <c r="P201"/>
  <c r="P206"/>
  <c r="BK224"/>
  <c r="J224"/>
  <c r="J110"/>
  <c i="8" r="BK187"/>
  <c r="J187"/>
  <c r="J99"/>
  <c i="3" r="T122"/>
  <c r="T121"/>
  <c i="4" r="P309"/>
  <c i="8" r="P121"/>
  <c r="BK214"/>
  <c r="J214"/>
  <c r="J100"/>
  <c i="4" r="P211"/>
  <c i="5" r="R131"/>
  <c r="BK215"/>
  <c r="J215"/>
  <c r="J100"/>
  <c r="BK291"/>
  <c r="J291"/>
  <c r="J101"/>
  <c r="BK349"/>
  <c r="J349"/>
  <c r="J102"/>
  <c r="R375"/>
  <c r="BK472"/>
  <c r="J472"/>
  <c r="J108"/>
  <c r="P604"/>
  <c i="6" r="R131"/>
  <c r="BK159"/>
  <c r="J159"/>
  <c r="J99"/>
  <c r="R168"/>
  <c r="T187"/>
  <c r="P196"/>
  <c r="T201"/>
  <c r="BK224"/>
  <c r="J224"/>
  <c r="J110"/>
  <c i="7" r="BK148"/>
  <c r="J148"/>
  <c r="J98"/>
  <c r="P159"/>
  <c r="BK168"/>
  <c r="J168"/>
  <c r="J100"/>
  <c r="P179"/>
  <c r="BK187"/>
  <c r="J187"/>
  <c r="J103"/>
  <c r="BK196"/>
  <c r="J196"/>
  <c r="J104"/>
  <c r="BK201"/>
  <c r="J201"/>
  <c r="J105"/>
  <c r="T201"/>
  <c r="T206"/>
  <c r="T224"/>
  <c i="8" r="T170"/>
  <c i="2" r="BK122"/>
  <c r="BK121"/>
  <c r="J121"/>
  <c i="4" r="R122"/>
  <c r="BK412"/>
  <c r="J412"/>
  <c r="J100"/>
  <c i="8" r="P170"/>
  <c i="4" r="P122"/>
  <c r="P121"/>
  <c i="1" r="AU98"/>
  <c i="4" r="P412"/>
  <c i="8" r="P187"/>
  <c i="2" r="T122"/>
  <c r="T121"/>
  <c i="4" r="T122"/>
  <c r="T412"/>
  <c i="5" r="R174"/>
  <c r="P209"/>
  <c r="T209"/>
  <c r="R291"/>
  <c r="BK375"/>
  <c r="J375"/>
  <c r="J103"/>
  <c r="T404"/>
  <c r="P447"/>
  <c r="T447"/>
  <c r="P459"/>
  <c r="R459"/>
  <c r="R604"/>
  <c i="6" r="BK131"/>
  <c r="J131"/>
  <c r="J97"/>
  <c r="R148"/>
  <c r="R159"/>
  <c r="T179"/>
  <c r="P187"/>
  <c r="T196"/>
  <c r="T206"/>
  <c r="R224"/>
  <c i="7" r="R131"/>
  <c r="R179"/>
  <c i="8" r="R187"/>
  <c i="3" r="BK122"/>
  <c r="BK121"/>
  <c r="J121"/>
  <c r="J98"/>
  <c i="4" r="R211"/>
  <c i="8" r="T187"/>
  <c i="4" r="BK309"/>
  <c r="J309"/>
  <c r="J99"/>
  <c i="8" r="T121"/>
  <c i="2" r="P122"/>
  <c r="P121"/>
  <c i="1" r="AU96"/>
  <c i="4" r="BK211"/>
  <c r="J211"/>
  <c r="J98"/>
  <c r="R412"/>
  <c i="5" r="P131"/>
  <c r="T174"/>
  <c r="T215"/>
  <c r="T349"/>
  <c r="T375"/>
  <c r="P472"/>
  <c r="BK604"/>
  <c r="J604"/>
  <c r="J109"/>
  <c i="6" r="P131"/>
  <c r="T148"/>
  <c r="T159"/>
  <c r="BK179"/>
  <c r="J179"/>
  <c r="J101"/>
  <c r="R187"/>
  <c r="BK201"/>
  <c r="J201"/>
  <c r="J105"/>
  <c r="P206"/>
  <c i="7" r="P131"/>
  <c r="P130"/>
  <c i="1" r="AU101"/>
  <c i="7" r="P148"/>
  <c r="T159"/>
  <c r="T168"/>
  <c r="P187"/>
  <c r="P196"/>
  <c r="BK206"/>
  <c r="J206"/>
  <c r="J106"/>
  <c r="P224"/>
  <c i="8" r="BK121"/>
  <c r="J121"/>
  <c r="J97"/>
  <c r="BK170"/>
  <c r="J170"/>
  <c r="J98"/>
  <c r="R214"/>
  <c i="2" r="R122"/>
  <c r="R121"/>
  <c i="3" r="R122"/>
  <c r="R121"/>
  <c i="4" r="R309"/>
  <c i="5" r="T131"/>
  <c r="P215"/>
  <c r="T291"/>
  <c r="P349"/>
  <c r="P404"/>
  <c r="R472"/>
  <c i="6" r="BK148"/>
  <c r="J148"/>
  <c r="J98"/>
  <c r="P159"/>
  <c r="T168"/>
  <c r="P201"/>
  <c r="R206"/>
  <c r="P224"/>
  <c i="7" r="BK131"/>
  <c r="R148"/>
  <c r="R159"/>
  <c r="R168"/>
  <c r="T179"/>
  <c r="T187"/>
  <c r="T196"/>
  <c r="R201"/>
  <c r="R206"/>
  <c r="R224"/>
  <c i="8" r="R170"/>
  <c r="T214"/>
  <c i="4" r="T309"/>
  <c i="5" r="BK131"/>
  <c r="P174"/>
  <c r="R215"/>
  <c r="R349"/>
  <c r="BK404"/>
  <c r="J404"/>
  <c r="J104"/>
  <c r="T472"/>
  <c i="6" r="T131"/>
  <c r="T130"/>
  <c r="BK168"/>
  <c r="J168"/>
  <c r="J100"/>
  <c r="P179"/>
  <c r="BK187"/>
  <c r="J187"/>
  <c r="J103"/>
  <c r="R196"/>
  <c r="BK206"/>
  <c r="J206"/>
  <c r="J106"/>
  <c i="7" r="BK159"/>
  <c r="J159"/>
  <c r="J99"/>
  <c i="8" r="R121"/>
  <c r="R120"/>
  <c r="P214"/>
  <c i="5" r="BK454"/>
  <c r="J454"/>
  <c r="J106"/>
  <c i="6" r="BK215"/>
  <c r="J215"/>
  <c r="J107"/>
  <c r="BK184"/>
  <c r="J184"/>
  <c r="J102"/>
  <c i="7" r="BK184"/>
  <c r="J184"/>
  <c r="J102"/>
  <c r="BK218"/>
  <c r="J218"/>
  <c r="J108"/>
  <c i="4" r="BK501"/>
  <c r="J501"/>
  <c r="J101"/>
  <c i="7" r="BK215"/>
  <c r="J215"/>
  <c r="J107"/>
  <c r="BK221"/>
  <c r="J221"/>
  <c r="J109"/>
  <c i="5" r="BK664"/>
  <c r="J664"/>
  <c r="J110"/>
  <c i="6" r="BK221"/>
  <c r="J221"/>
  <c r="J109"/>
  <c r="BK218"/>
  <c r="J218"/>
  <c r="J108"/>
  <c i="8" r="BE122"/>
  <c r="BE190"/>
  <c r="J92"/>
  <c r="BE138"/>
  <c r="BE148"/>
  <c r="BE192"/>
  <c r="BE196"/>
  <c r="BE202"/>
  <c r="BE204"/>
  <c r="E85"/>
  <c r="J114"/>
  <c r="BE206"/>
  <c r="BE212"/>
  <c r="BE217"/>
  <c r="F91"/>
  <c r="BE146"/>
  <c r="BE200"/>
  <c r="J91"/>
  <c r="F117"/>
  <c r="BE126"/>
  <c r="BE130"/>
  <c r="BE136"/>
  <c r="BE194"/>
  <c r="BE208"/>
  <c r="BE210"/>
  <c r="BE215"/>
  <c r="BE132"/>
  <c r="BE134"/>
  <c r="BE144"/>
  <c r="BE166"/>
  <c r="BE179"/>
  <c r="BE183"/>
  <c r="BE124"/>
  <c r="BE154"/>
  <c r="BE177"/>
  <c r="BE198"/>
  <c i="7" r="J131"/>
  <c r="J97"/>
  <c i="8" r="BE128"/>
  <c r="BE142"/>
  <c r="BE150"/>
  <c r="BE152"/>
  <c r="BE162"/>
  <c r="BE164"/>
  <c r="BE171"/>
  <c r="BE175"/>
  <c r="BE140"/>
  <c r="BE156"/>
  <c r="BE158"/>
  <c r="BE160"/>
  <c r="BE168"/>
  <c r="BE181"/>
  <c r="BE185"/>
  <c r="BE188"/>
  <c r="BE173"/>
  <c i="7" r="J126"/>
  <c r="BE160"/>
  <c r="BE164"/>
  <c r="BE166"/>
  <c r="BE173"/>
  <c r="BE192"/>
  <c r="BE222"/>
  <c r="F127"/>
  <c r="BE225"/>
  <c r="BE227"/>
  <c i="6" r="BK130"/>
  <c r="J130"/>
  <c r="J96"/>
  <c i="7" r="J127"/>
  <c r="BE169"/>
  <c r="BE175"/>
  <c r="BE180"/>
  <c r="BE207"/>
  <c r="BE211"/>
  <c r="J124"/>
  <c r="BE134"/>
  <c r="BE140"/>
  <c r="BE194"/>
  <c r="BE213"/>
  <c r="BE138"/>
  <c r="BE171"/>
  <c r="BE188"/>
  <c r="BE146"/>
  <c r="BE182"/>
  <c r="BE132"/>
  <c r="BE136"/>
  <c r="BE144"/>
  <c r="BE177"/>
  <c r="BE185"/>
  <c r="BE219"/>
  <c r="BE229"/>
  <c r="BE231"/>
  <c r="E85"/>
  <c r="F91"/>
  <c r="BE151"/>
  <c r="BE197"/>
  <c r="BE216"/>
  <c r="BE190"/>
  <c r="BE209"/>
  <c r="BE149"/>
  <c r="BE153"/>
  <c r="BE155"/>
  <c r="BE162"/>
  <c r="BE199"/>
  <c r="BE202"/>
  <c r="BE204"/>
  <c r="BE142"/>
  <c r="BE157"/>
  <c i="6" r="BE171"/>
  <c r="BE192"/>
  <c r="BE213"/>
  <c r="BE225"/>
  <c r="BE229"/>
  <c r="J91"/>
  <c r="BE144"/>
  <c r="E85"/>
  <c r="J124"/>
  <c r="BE219"/>
  <c r="BE227"/>
  <c r="F92"/>
  <c r="J127"/>
  <c r="BE138"/>
  <c r="BE140"/>
  <c r="BE142"/>
  <c r="BE231"/>
  <c r="F91"/>
  <c r="BE190"/>
  <c i="5" r="J131"/>
  <c r="J97"/>
  <c i="6" r="BE162"/>
  <c r="BE175"/>
  <c r="BE177"/>
  <c r="BE182"/>
  <c r="BE199"/>
  <c r="BE222"/>
  <c r="BE185"/>
  <c r="BE188"/>
  <c r="BE202"/>
  <c r="BE151"/>
  <c r="BE157"/>
  <c r="BE160"/>
  <c r="BE173"/>
  <c r="BE180"/>
  <c r="BE207"/>
  <c r="BE211"/>
  <c r="BE216"/>
  <c r="BE136"/>
  <c r="BE146"/>
  <c r="BE204"/>
  <c r="BE132"/>
  <c r="BE134"/>
  <c r="BE149"/>
  <c r="BE155"/>
  <c r="BE166"/>
  <c r="BE153"/>
  <c r="BE169"/>
  <c r="BE194"/>
  <c r="BE197"/>
  <c r="BE209"/>
  <c r="BE164"/>
  <c i="5" r="J126"/>
  <c r="BE164"/>
  <c r="BE175"/>
  <c r="BE229"/>
  <c r="BE260"/>
  <c r="BE264"/>
  <c r="BE267"/>
  <c r="BE274"/>
  <c r="BE427"/>
  <c r="BE439"/>
  <c r="BE448"/>
  <c r="BE451"/>
  <c r="BE486"/>
  <c r="BE515"/>
  <c r="BE543"/>
  <c r="BE557"/>
  <c r="BE585"/>
  <c r="BE596"/>
  <c r="BE600"/>
  <c r="BE609"/>
  <c r="BE658"/>
  <c r="BE278"/>
  <c r="BE282"/>
  <c r="BE292"/>
  <c r="BE304"/>
  <c r="BE325"/>
  <c r="BE329"/>
  <c r="BE333"/>
  <c r="BE337"/>
  <c r="BE400"/>
  <c r="BE405"/>
  <c r="BE433"/>
  <c r="BE534"/>
  <c r="BE626"/>
  <c r="BE193"/>
  <c r="BE213"/>
  <c r="BE321"/>
  <c r="BE353"/>
  <c r="BE357"/>
  <c r="BE411"/>
  <c r="BE565"/>
  <c r="BE579"/>
  <c r="F92"/>
  <c r="BE136"/>
  <c r="BE152"/>
  <c r="BE160"/>
  <c r="BE179"/>
  <c r="BE220"/>
  <c r="BE222"/>
  <c r="BE233"/>
  <c r="BE167"/>
  <c r="BE252"/>
  <c r="BE256"/>
  <c r="BE311"/>
  <c r="BE341"/>
  <c r="BE417"/>
  <c r="BE429"/>
  <c r="BE455"/>
  <c r="BE473"/>
  <c r="BE490"/>
  <c i="4" r="J122"/>
  <c r="J97"/>
  <c i="5" r="BE148"/>
  <c r="BE183"/>
  <c r="BE187"/>
  <c r="BE226"/>
  <c r="BE231"/>
  <c r="BE241"/>
  <c r="BE484"/>
  <c r="F91"/>
  <c r="BE201"/>
  <c r="BE460"/>
  <c r="BE468"/>
  <c r="BE477"/>
  <c r="BE480"/>
  <c r="BE504"/>
  <c r="BE528"/>
  <c r="BE531"/>
  <c r="BE549"/>
  <c r="BE561"/>
  <c r="BE574"/>
  <c r="BE643"/>
  <c r="BE296"/>
  <c r="BE350"/>
  <c r="BE494"/>
  <c r="BE502"/>
  <c r="J92"/>
  <c r="BE205"/>
  <c r="BE271"/>
  <c r="BE287"/>
  <c r="BE367"/>
  <c r="BE522"/>
  <c r="BE553"/>
  <c r="BE569"/>
  <c r="BE590"/>
  <c r="BE594"/>
  <c r="BE605"/>
  <c r="BE652"/>
  <c r="BE665"/>
  <c r="BE144"/>
  <c r="BE156"/>
  <c r="BE170"/>
  <c r="BE191"/>
  <c r="BE197"/>
  <c r="BE216"/>
  <c r="BE248"/>
  <c r="BE376"/>
  <c r="BE380"/>
  <c r="BE384"/>
  <c r="BE388"/>
  <c r="BE392"/>
  <c r="BE396"/>
  <c r="BE441"/>
  <c r="J89"/>
  <c r="BE132"/>
  <c r="BE237"/>
  <c r="BE245"/>
  <c r="BE300"/>
  <c r="BE308"/>
  <c r="BE409"/>
  <c r="BE415"/>
  <c r="BE444"/>
  <c r="E85"/>
  <c r="BE140"/>
  <c r="BE210"/>
  <c r="BE284"/>
  <c r="BE317"/>
  <c r="BE345"/>
  <c r="BE361"/>
  <c r="BE364"/>
  <c r="BE371"/>
  <c r="BE421"/>
  <c r="BE435"/>
  <c r="BE464"/>
  <c r="BE498"/>
  <c r="BE511"/>
  <c i="4" r="J89"/>
  <c r="F117"/>
  <c r="BE285"/>
  <c r="BE357"/>
  <c i="3" r="J122"/>
  <c r="J99"/>
  <c i="4" r="BE130"/>
  <c r="BE138"/>
  <c r="BE197"/>
  <c r="BE350"/>
  <c r="J118"/>
  <c r="BE161"/>
  <c r="BE181"/>
  <c r="BE502"/>
  <c r="E85"/>
  <c r="F118"/>
  <c r="BE185"/>
  <c r="BE192"/>
  <c r="BE251"/>
  <c r="BE200"/>
  <c r="BE331"/>
  <c r="BE339"/>
  <c r="BE386"/>
  <c r="J91"/>
  <c r="BE154"/>
  <c r="BE194"/>
  <c r="BE346"/>
  <c r="BE348"/>
  <c r="BE483"/>
  <c r="BE227"/>
  <c r="BE230"/>
  <c r="BE239"/>
  <c r="BE372"/>
  <c r="BE397"/>
  <c r="BE123"/>
  <c r="BE236"/>
  <c r="BE267"/>
  <c r="BE274"/>
  <c r="BE310"/>
  <c r="BE344"/>
  <c r="BE434"/>
  <c r="BE455"/>
  <c r="BE462"/>
  <c r="BE469"/>
  <c r="BE490"/>
  <c r="BE142"/>
  <c r="BE148"/>
  <c r="BE169"/>
  <c r="BE177"/>
  <c r="BE212"/>
  <c r="BE218"/>
  <c r="BE224"/>
  <c r="BE243"/>
  <c r="BE315"/>
  <c r="BE320"/>
  <c r="BE327"/>
  <c r="BE365"/>
  <c r="BE297"/>
  <c r="BE408"/>
  <c r="BE413"/>
  <c r="BE477"/>
  <c r="BE259"/>
  <c r="BE336"/>
  <c r="BE342"/>
  <c r="BE380"/>
  <c r="BE393"/>
  <c r="BE404"/>
  <c i="3" r="F94"/>
  <c r="J118"/>
  <c r="BE147"/>
  <c i="2" r="J98"/>
  <c i="3" r="J91"/>
  <c r="F117"/>
  <c r="BE123"/>
  <c r="BE125"/>
  <c r="BE127"/>
  <c r="BE153"/>
  <c i="2" r="J122"/>
  <c r="J99"/>
  <c i="3" r="BE129"/>
  <c r="BE145"/>
  <c r="E85"/>
  <c r="J93"/>
  <c r="BE149"/>
  <c r="BE139"/>
  <c r="BE141"/>
  <c r="BE143"/>
  <c r="BE131"/>
  <c r="BE133"/>
  <c r="BE135"/>
  <c r="BE137"/>
  <c r="BE151"/>
  <c i="2" r="BE126"/>
  <c r="BE135"/>
  <c i="1" r="AW96"/>
  <c i="2" r="E85"/>
  <c r="J91"/>
  <c r="F93"/>
  <c r="J93"/>
  <c r="F94"/>
  <c r="J94"/>
  <c r="BE123"/>
  <c r="BE129"/>
  <c r="BE132"/>
  <c i="1" r="BB96"/>
  <c r="BA96"/>
  <c r="BC96"/>
  <c r="BD96"/>
  <c i="3" r="J36"/>
  <c i="1" r="AW97"/>
  <c i="3" r="J32"/>
  <c i="5" r="F34"/>
  <c i="1" r="BA99"/>
  <c i="7" r="J34"/>
  <c i="1" r="AW101"/>
  <c i="3" r="F36"/>
  <c i="1" r="BA97"/>
  <c r="BA95"/>
  <c r="AW95"/>
  <c i="4" r="F34"/>
  <c i="1" r="BA98"/>
  <c i="6" r="F34"/>
  <c i="1" r="BA100"/>
  <c i="7" r="F37"/>
  <c i="1" r="BD101"/>
  <c i="8" r="F35"/>
  <c i="1" r="BB102"/>
  <c i="3" r="F38"/>
  <c i="1" r="BC97"/>
  <c r="BC95"/>
  <c r="AY95"/>
  <c i="5" r="J34"/>
  <c i="1" r="AW99"/>
  <c i="7" r="F34"/>
  <c i="1" r="BA101"/>
  <c i="4" r="F35"/>
  <c i="1" r="BB98"/>
  <c i="6" r="F36"/>
  <c i="1" r="BC100"/>
  <c i="8" r="F36"/>
  <c i="1" r="BC102"/>
  <c r="AS94"/>
  <c i="4" r="F37"/>
  <c i="1" r="BD98"/>
  <c i="6" r="J34"/>
  <c i="1" r="AW100"/>
  <c i="7" r="F36"/>
  <c i="1" r="BC101"/>
  <c i="2" r="J32"/>
  <c i="3" r="F37"/>
  <c i="1" r="BB97"/>
  <c r="BB95"/>
  <c r="AX95"/>
  <c i="5" r="F35"/>
  <c i="1" r="BB99"/>
  <c i="4" r="F36"/>
  <c i="1" r="BC98"/>
  <c i="6" r="F35"/>
  <c i="1" r="BB100"/>
  <c i="8" r="J34"/>
  <c i="1" r="AW102"/>
  <c i="3" r="F39"/>
  <c i="1" r="BD97"/>
  <c r="BD95"/>
  <c i="5" r="F36"/>
  <c i="1" r="BC99"/>
  <c i="8" r="F37"/>
  <c i="1" r="BD102"/>
  <c i="5" r="F37"/>
  <c i="1" r="BD99"/>
  <c i="8" r="F34"/>
  <c i="1" r="BA102"/>
  <c i="4" r="J34"/>
  <c i="1" r="AW98"/>
  <c i="6" r="F37"/>
  <c i="1" r="BD100"/>
  <c i="7" r="F35"/>
  <c i="1" r="BB101"/>
  <c i="5" l="1" r="BK130"/>
  <c r="J130"/>
  <c r="P130"/>
  <c i="1" r="AU99"/>
  <c i="5" r="T130"/>
  <c i="7" r="R130"/>
  <c i="4" r="R121"/>
  <c i="6" r="P130"/>
  <c i="1" r="AU100"/>
  <c i="5" r="R130"/>
  <c i="6" r="R130"/>
  <c i="8" r="T120"/>
  <c i="7" r="T130"/>
  <c i="8" r="P120"/>
  <c i="1" r="AU102"/>
  <c i="4" r="T121"/>
  <c r="BK121"/>
  <c r="J121"/>
  <c r="J96"/>
  <c i="7" r="BK130"/>
  <c r="J130"/>
  <c r="J96"/>
  <c i="1" r="AG96"/>
  <c i="8" r="BK120"/>
  <c r="J120"/>
  <c r="J96"/>
  <c i="1" r="AG97"/>
  <c i="5" r="J30"/>
  <c i="1" r="AG99"/>
  <c i="3" r="J35"/>
  <c i="1" r="AV97"/>
  <c r="AT97"/>
  <c r="AN97"/>
  <c i="7" r="J33"/>
  <c i="1" r="AV101"/>
  <c r="AT101"/>
  <c i="2" r="F35"/>
  <c i="1" r="AZ96"/>
  <c i="6" r="F33"/>
  <c i="1" r="AZ100"/>
  <c r="BC94"/>
  <c r="W32"/>
  <c i="4" r="J33"/>
  <c i="1" r="AV98"/>
  <c r="AT98"/>
  <c i="3" r="F35"/>
  <c i="1" r="AZ97"/>
  <c r="BD94"/>
  <c r="W33"/>
  <c r="BB94"/>
  <c r="W31"/>
  <c r="BA94"/>
  <c r="W30"/>
  <c i="2" r="J35"/>
  <c i="1" r="AV96"/>
  <c r="AT96"/>
  <c r="AN96"/>
  <c i="6" r="J30"/>
  <c i="1" r="AG100"/>
  <c i="8" r="F33"/>
  <c i="1" r="AZ102"/>
  <c r="AU95"/>
  <c r="AU94"/>
  <c i="6" r="J33"/>
  <c i="1" r="AV100"/>
  <c r="AT100"/>
  <c i="5" r="F33"/>
  <c i="1" r="AZ99"/>
  <c i="4" r="F33"/>
  <c i="1" r="AZ98"/>
  <c r="AG95"/>
  <c i="8" r="J33"/>
  <c i="1" r="AV102"/>
  <c r="AT102"/>
  <c i="5" r="J33"/>
  <c i="1" r="AV99"/>
  <c r="AT99"/>
  <c r="AN99"/>
  <c i="7" r="F33"/>
  <c i="1" r="AZ101"/>
  <c i="5" l="1" r="J96"/>
  <c i="1" r="AN100"/>
  <c i="6" r="J39"/>
  <c i="5" r="J39"/>
  <c i="3" r="J41"/>
  <c i="2" r="J41"/>
  <c i="4" r="J30"/>
  <c i="1" r="AG98"/>
  <c i="8" r="J30"/>
  <c i="1" r="AG102"/>
  <c i="7" r="J30"/>
  <c i="1" r="AG101"/>
  <c r="AX94"/>
  <c r="AY94"/>
  <c r="AZ95"/>
  <c r="AV95"/>
  <c r="AT95"/>
  <c r="AN95"/>
  <c r="AW94"/>
  <c r="AK30"/>
  <c i="7" l="1" r="J39"/>
  <c i="8" r="J39"/>
  <c i="4" r="J39"/>
  <c i="1" r="AN101"/>
  <c r="AN98"/>
  <c r="AN102"/>
  <c r="AG94"/>
  <c r="AK26"/>
  <c r="AZ94"/>
  <c r="W29"/>
  <c l="1" r="AV94"/>
  <c r="AK29"/>
  <c r="AK35"/>
  <c l="1" r="AT94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<sst xmlns="http://schemas.openxmlformats.org/spreadsheetml/2006/main">
  <si>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</si>
  <si>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</si>
  <si>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</si>
  <si>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False</t>
  </si>
  <si>
    <t>{dd0d3b73-f677-484e-b488-8372cc08c427}</t>
  </si>
  <si>
    <t xml:space="preserve">&gt;&gt;  skryté sloupce  &lt;&lt;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</si>
  <si>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</si>
  <si>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</si>
  <si>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</si>
  <si>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</si>
  <si>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</si>
  <si>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</si>
  <si>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</si>
  <si>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</si>
  <si>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OSSENDORF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</si>
  <si>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</si>
  <si>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</si>
  <si>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Prodloužení tramvajové trati v ulici Merhautova na sídliště Lesná I. etapa - OBJEKTY SÚS</t>
  </si>
  <si>
    <t>KSO:</t>
  </si>
  <si>
    <t>CC-CZ:</t>
  </si>
  <si>
    <t>Místo:</t>
  </si>
  <si>
    <t xml:space="preserve"> </t>
  </si>
  <si>
    <t>Datum:</t>
  </si>
  <si>
    <t>17. 1. 2023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</si>
  <si>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</si>
  <si>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</si>
  <si>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</si>
  <si>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</si>
  <si>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</si>
  <si>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</si>
  <si>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</si>
  <si>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</si>
  <si>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</si>
  <si>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</si>
  <si>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</si>
  <si>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</si>
  <si>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</si>
  <si>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</si>
  <si>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</si>
  <si>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</si>
  <si>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</si>
  <si>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</si>
  <si>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</si>
  <si>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</si>
  <si>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</si>
  <si>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</si>
  <si>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</si>
  <si>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</si>
  <si>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</si>
  <si>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</si>
  <si>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</si>
  <si>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</si>
  <si>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</si>
  <si>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</si>
  <si>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</si>
  <si>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</si>
  <si>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</si>
  <si>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</si>
  <si>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</si>
  <si>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</si>
  <si>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</si>
  <si>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</si>
  <si>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</si>
  <si>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</si>
  <si>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</si>
  <si>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</si>
  <si>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</si>
  <si>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</si>
  <si>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</si>
  <si>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</si>
  <si>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</si>
  <si>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</si>
  <si>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</si>
  <si>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</si>
  <si>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</si>
  <si>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</si>
  <si>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</si>
  <si>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SO 000</t>
  </si>
  <si>
    <t>Ostatní a vedlejší náklady</t>
  </si>
  <si>
    <t>STA</t>
  </si>
  <si>
    <t>1</t>
  </si>
  <si>
    <t>{4d043e3d-a48f-49e2-ac94-147d54f2aab4}</t>
  </si>
  <si>
    <t>/</t>
  </si>
  <si>
    <t>Ostatní</t>
  </si>
  <si>
    <t>náklady</t>
  </si>
  <si>
    <t>Soupis</t>
  </si>
  <si>
    <t>2</t>
  </si>
  <si>
    <t>{f1c4c137-1b4b-432a-83e2-0349c7edc8a2}</t>
  </si>
  <si>
    <t>Vedlejší</t>
  </si>
  <si>
    <t>{00eedf86-66bc-4550-a75a-39bacbadf1a3}</t>
  </si>
  <si>
    <t>SO 101</t>
  </si>
  <si>
    <t>Silnice III/37915, I. etapa</t>
  </si>
  <si>
    <t>{3b6c783f-46a3-41e1-8ff4-07d4be9796aa}</t>
  </si>
  <si>
    <t>-1</t>
  </si>
  <si>
    <t>SO 201</t>
  </si>
  <si>
    <t>Rekonstrukce mostu ev.č. 37915-2</t>
  </si>
  <si>
    <t>{00148988-a3d3-4563-a4b6-7c089865464f}</t>
  </si>
  <si>
    <t>SO 301A</t>
  </si>
  <si>
    <t>Kanalizační přípojky vpustí - SÚS JMK, UV 101-1</t>
  </si>
  <si>
    <t>{e210283d-be22-4187-b78c-33d8b57bb9f9}</t>
  </si>
  <si>
    <t>SO 301B</t>
  </si>
  <si>
    <t>Kanalizační přípojky vpustí - SÚS JMK, UV 101-2</t>
  </si>
  <si>
    <t>{a8d9d9ff-5c20-4a70-90ad-0f19ab7ce4da}</t>
  </si>
  <si>
    <t>SO 665</t>
  </si>
  <si>
    <t>Úpravy trakčního vedení železniční trati</t>
  </si>
  <si>
    <t>{083a4209-be5f-4576-8525-364c0a158555}</t>
  </si>
  <si>
    <t>KRYCÍ LIST SOUPISU PRACÍ</t>
  </si>
  <si>
    <t>Objekt:</t>
  </si>
  <si>
    <t>SO 000 - Ostatní a vedlejší náklady</t>
  </si>
  <si>
    <t>Soupis:</t>
  </si>
  <si>
    <t>Ostatní - náklady</t>
  </si>
  <si>
    <t>REKAPITULACE ČLENĚNÍ SOUPISU PRACÍ</t>
  </si>
  <si>
    <t>Kód dílu - Popis</t>
  </si>
  <si>
    <t>Cena celkem [CZK]</t>
  </si>
  <si>
    <t>Náklady ze soupisu prací</t>
  </si>
  <si>
    <t>0 - Všeobecné konstrukce a práce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</si>
  <si>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</si>
  <si>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</si>
  <si>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</si>
  <si>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</si>
  <si>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</si>
  <si>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</si>
  <si>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</si>
  <si>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</si>
  <si>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</si>
  <si>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</si>
  <si>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</si>
  <si>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</si>
  <si>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</si>
  <si>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Všeobecné konstrukce a práce</t>
  </si>
  <si>
    <t>4</t>
  </si>
  <si>
    <t>ROZPOCET</t>
  </si>
  <si>
    <t>K</t>
  </si>
  <si>
    <t>02943</t>
  </si>
  <si>
    <t>OSTATNÍ POŽADAVKY - VYPRACOVÁNÍ RDS</t>
  </si>
  <si>
    <t>KPL</t>
  </si>
  <si>
    <t>2022_OTSKP</t>
  </si>
  <si>
    <t>947539724</t>
  </si>
  <si>
    <t>PP</t>
  </si>
  <si>
    <t>Realizační dokumentace stavby (dále jen RDS) - popsáno v obchodních podmínkách</t>
  </si>
  <si>
    <t>PSC</t>
  </si>
  <si>
    <t>Poznámka k souboru cen:_x000d_
zahrnuje veškeré náklady spojené s objednatelem požadovanými pracemi</t>
  </si>
  <si>
    <t>02944</t>
  </si>
  <si>
    <t>OSTAT POŽADAVKY - DOKUMENTACE SKUTEČ PROVEDENÍ V DIGIT FORMĚ</t>
  </si>
  <si>
    <t>-1681033564</t>
  </si>
  <si>
    <t>Dokumentace skutečného provedení stavby (dále jen DSPS) - popsáno v obchodních podmínkách</t>
  </si>
  <si>
    <t>3</t>
  </si>
  <si>
    <t>029113</t>
  </si>
  <si>
    <t>OSTATNÍ POŽADAVKY - GEODETICKÉ ZAMĚŘENÍ - CELKY</t>
  </si>
  <si>
    <t>-566568567</t>
  </si>
  <si>
    <t>Geodetické zaměření stavby - popsáno v obchodních podmínkách</t>
  </si>
  <si>
    <t>02945</t>
  </si>
  <si>
    <t>OSTAT POŽADAVKY - GEOMETRICKÝ PLÁN</t>
  </si>
  <si>
    <t>145717342</t>
  </si>
  <si>
    <t>Geometrické plány - popsáno v obchodních podmínkách</t>
  </si>
  <si>
    <t>Poznámka k souboru cen:_x000d_
položka zahrnuje: - přípravu podkladů, podání žádosti na katastrální úřad - polní práce spojené s vyhotovením geometrického plánu - výpočetní a grafické kancelářské práce - úřední ověření výsledného geometrického plánu</t>
  </si>
  <si>
    <t>5</t>
  </si>
  <si>
    <t>02946</t>
  </si>
  <si>
    <t>OSTAT POŽADAVKY - FOTODOKUMENTACE</t>
  </si>
  <si>
    <t>-1480665554</t>
  </si>
  <si>
    <t>Fotodokumentace provádění stavby - popsáno v obchodních podmínkách</t>
  </si>
  <si>
    <t>Poznámka k souboru cen:_x000d_
položka zahrnuje: - fotodokumentaci zadavatelem požadovaného děje a konstrukcí v požadovaných časových intervalech - zadavatelem specifikované výstupy (fotografie v papírovém a digitálním formátu) v požadovaném počtu</t>
  </si>
  <si>
    <t>Vedlejší - náklady</t>
  </si>
  <si>
    <t>00001.R</t>
  </si>
  <si>
    <t xml:space="preserve">Vytyčení veškerých inženýrských sítí v prostoru staveniště - popsáno v obchodních podmínkách  a v projektové dokumentaci</t>
  </si>
  <si>
    <t>-848755631</t>
  </si>
  <si>
    <t>00002.R</t>
  </si>
  <si>
    <t>Vytyčení obvodu prostoru staveniště - popsáno v projektové dokumentaci</t>
  </si>
  <si>
    <t>610028555</t>
  </si>
  <si>
    <t>00004.R</t>
  </si>
  <si>
    <t>Zajištění povolení k uzavírkám - popsáno v obchodních podmínkách, v zákoně č. 13/1997 Sb., a vyhlášce č. 104/1997</t>
  </si>
  <si>
    <t>959379482</t>
  </si>
  <si>
    <t>00005.R</t>
  </si>
  <si>
    <t>Zajištění stanovení, umístění, údržbu, přemístění a odstranění dočasného dopravního značení - popsáno v projektové dokumentaci</t>
  </si>
  <si>
    <t>2071956630</t>
  </si>
  <si>
    <t>00006.R</t>
  </si>
  <si>
    <t>Zajištění povolení zvláštního užívání komunikací - popsáno v obchodních podmínkách, v zákoně č. 13/1997 Sb., a vyhlášce č. 104/1997</t>
  </si>
  <si>
    <t>-1394983581</t>
  </si>
  <si>
    <t>6</t>
  </si>
  <si>
    <t>00007.R</t>
  </si>
  <si>
    <t>Zajištění povolení užívání veřejného prostranství - popsáno v obchodních podmínkách</t>
  </si>
  <si>
    <t>2064017767</t>
  </si>
  <si>
    <t>7</t>
  </si>
  <si>
    <t>00008.R</t>
  </si>
  <si>
    <t xml:space="preserve">Zajištění přístupů a příjezdů k sousedním nemovitostem  - popsáno v obchodních podmínkách, v zákoně č. 13/1997 Sb., a vyhlášce č. 104/1997</t>
  </si>
  <si>
    <t>-1635651478</t>
  </si>
  <si>
    <t>8</t>
  </si>
  <si>
    <t>00009.R</t>
  </si>
  <si>
    <t xml:space="preserve">Hlavní prohlídka silnice prováděná při uvedení stavby do provozu  - popsáno v obchodních podmínkách a vyhlášce č. 104/1997</t>
  </si>
  <si>
    <t>-163635385</t>
  </si>
  <si>
    <t>9</t>
  </si>
  <si>
    <t>00010.R</t>
  </si>
  <si>
    <t>Hlavní prohlídka mostu prováděná při uvedení stavby do provozu - popsáno v obchodních podmínkách</t>
  </si>
  <si>
    <t>1010307464</t>
  </si>
  <si>
    <t>vč. vložení do BMS</t>
  </si>
  <si>
    <t>10</t>
  </si>
  <si>
    <t>00011.R</t>
  </si>
  <si>
    <t>Ohlašování pohybu třetích osob na staveništi - popsáno v obchodních podmínkách</t>
  </si>
  <si>
    <t>-848950505</t>
  </si>
  <si>
    <t>11</t>
  </si>
  <si>
    <t>00012.R</t>
  </si>
  <si>
    <t>Mostní listy - popsáno v projektové dokumentaci</t>
  </si>
  <si>
    <t>1741690027</t>
  </si>
  <si>
    <t>včetně přepočtu zatížitelnosti</t>
  </si>
  <si>
    <t>12</t>
  </si>
  <si>
    <t>00014.R</t>
  </si>
  <si>
    <t>Zajištění provedení a výstupů veškerých zkoušek a revizí - popsáno v obchodních podmínkách, technických podmínkách a normách ČSN</t>
  </si>
  <si>
    <t>-1782277640</t>
  </si>
  <si>
    <t>13</t>
  </si>
  <si>
    <t>00015.R</t>
  </si>
  <si>
    <t>Bezpečnostní opatření - popsáno v projektové dokumentaci</t>
  </si>
  <si>
    <t>-1576950105</t>
  </si>
  <si>
    <t>14</t>
  </si>
  <si>
    <t>00016.R</t>
  </si>
  <si>
    <t>Výpočet hluku ze stavební činnosti - popsáno v projektové dokumentaci a ve vyhlášce č. 272/2011</t>
  </si>
  <si>
    <t>-47077810</t>
  </si>
  <si>
    <t>00017.R</t>
  </si>
  <si>
    <t>Havarijní, povodňový plán - popsáno v projektové dokumentaci a ve vyhl. č. 24/2011 Sb.</t>
  </si>
  <si>
    <t>1661226293</t>
  </si>
  <si>
    <t>16</t>
  </si>
  <si>
    <t>00018.R</t>
  </si>
  <si>
    <t>Návrh technologického postupu prací - popsáno v obchodních podmínkách</t>
  </si>
  <si>
    <t>-1036588321</t>
  </si>
  <si>
    <t>A11</t>
  </si>
  <si>
    <t>14,988</t>
  </si>
  <si>
    <t>A30</t>
  </si>
  <si>
    <t>A31</t>
  </si>
  <si>
    <t>40</t>
  </si>
  <si>
    <t>B1</t>
  </si>
  <si>
    <t>62,36</t>
  </si>
  <si>
    <t>B11</t>
  </si>
  <si>
    <t>17,155</t>
  </si>
  <si>
    <t>B15</t>
  </si>
  <si>
    <t>66,34</t>
  </si>
  <si>
    <t>B16</t>
  </si>
  <si>
    <t>9,26</t>
  </si>
  <si>
    <t>SO 101 - Silnice III/37915, I. etapa</t>
  </si>
  <si>
    <t>B17</t>
  </si>
  <si>
    <t>31</t>
  </si>
  <si>
    <t>B2</t>
  </si>
  <si>
    <t>45,01</t>
  </si>
  <si>
    <t>B20</t>
  </si>
  <si>
    <t>B23</t>
  </si>
  <si>
    <t>B24</t>
  </si>
  <si>
    <t>B25</t>
  </si>
  <si>
    <t>B26</t>
  </si>
  <si>
    <t>B27</t>
  </si>
  <si>
    <t>132,68</t>
  </si>
  <si>
    <t>B28</t>
  </si>
  <si>
    <t>B29</t>
  </si>
  <si>
    <t>B32</t>
  </si>
  <si>
    <t>B4</t>
  </si>
  <si>
    <t>17,34</t>
  </si>
  <si>
    <t>B41</t>
  </si>
  <si>
    <t>50,83</t>
  </si>
  <si>
    <t>B42</t>
  </si>
  <si>
    <t>52</t>
  </si>
  <si>
    <t>B43</t>
  </si>
  <si>
    <t>B44</t>
  </si>
  <si>
    <t>B45</t>
  </si>
  <si>
    <t>B46</t>
  </si>
  <si>
    <t>B48</t>
  </si>
  <si>
    <t>34,38</t>
  </si>
  <si>
    <t>B5</t>
  </si>
  <si>
    <t>82,88</t>
  </si>
  <si>
    <t>B51</t>
  </si>
  <si>
    <t>22,886</t>
  </si>
  <si>
    <t>B52</t>
  </si>
  <si>
    <t>205,975</t>
  </si>
  <si>
    <t>B53</t>
  </si>
  <si>
    <t>0,004</t>
  </si>
  <si>
    <t>B54</t>
  </si>
  <si>
    <t>0,036</t>
  </si>
  <si>
    <t>B55</t>
  </si>
  <si>
    <t>5,185</t>
  </si>
  <si>
    <t>B56</t>
  </si>
  <si>
    <t>3,75</t>
  </si>
  <si>
    <t>B57</t>
  </si>
  <si>
    <t>B58</t>
  </si>
  <si>
    <t>2,881</t>
  </si>
  <si>
    <t>B6</t>
  </si>
  <si>
    <t>16,98</t>
  </si>
  <si>
    <t>B7</t>
  </si>
  <si>
    <t>15,439</t>
  </si>
  <si>
    <t>B8</t>
  </si>
  <si>
    <t>1,715</t>
  </si>
  <si>
    <t>C1</t>
  </si>
  <si>
    <t>54,11</t>
  </si>
  <si>
    <t>C15</t>
  </si>
  <si>
    <t>107,955</t>
  </si>
  <si>
    <t>C2</t>
  </si>
  <si>
    <t>15,18</t>
  </si>
  <si>
    <t>C27</t>
  </si>
  <si>
    <t>223,455</t>
  </si>
  <si>
    <t>C28</t>
  </si>
  <si>
    <t>115,5</t>
  </si>
  <si>
    <t>C29</t>
  </si>
  <si>
    <t>C42</t>
  </si>
  <si>
    <t>1,5</t>
  </si>
  <si>
    <t>C44</t>
  </si>
  <si>
    <t>C46</t>
  </si>
  <si>
    <t>C48</t>
  </si>
  <si>
    <t>28,89</t>
  </si>
  <si>
    <t>C51</t>
  </si>
  <si>
    <t>19,858</t>
  </si>
  <si>
    <t>C52</t>
  </si>
  <si>
    <t>178,725</t>
  </si>
  <si>
    <t>C55</t>
  </si>
  <si>
    <t>1,889</t>
  </si>
  <si>
    <t>C57</t>
  </si>
  <si>
    <t>C58</t>
  </si>
  <si>
    <t>1,366</t>
  </si>
  <si>
    <t>C7</t>
  </si>
  <si>
    <t>22,572</t>
  </si>
  <si>
    <t>C8</t>
  </si>
  <si>
    <t>2,508</t>
  </si>
  <si>
    <t>D15</t>
  </si>
  <si>
    <t>62,582</t>
  </si>
  <si>
    <t>D2</t>
  </si>
  <si>
    <t>D27</t>
  </si>
  <si>
    <t>128,122</t>
  </si>
  <si>
    <t>D28</t>
  </si>
  <si>
    <t>65,54</t>
  </si>
  <si>
    <t>D29</t>
  </si>
  <si>
    <t>D51</t>
  </si>
  <si>
    <t>2,469</t>
  </si>
  <si>
    <t>D52</t>
  </si>
  <si>
    <t>22,222</t>
  </si>
  <si>
    <t>D55</t>
  </si>
  <si>
    <t>D58</t>
  </si>
  <si>
    <t>1,561</t>
  </si>
  <si>
    <t>E51</t>
  </si>
  <si>
    <t>E52</t>
  </si>
  <si>
    <t>25,926</t>
  </si>
  <si>
    <t>E58</t>
  </si>
  <si>
    <t>24,35</t>
  </si>
  <si>
    <t>F51</t>
  </si>
  <si>
    <t>F52</t>
  </si>
  <si>
    <t>12,296</t>
  </si>
  <si>
    <t>F58</t>
  </si>
  <si>
    <t>30,056</t>
  </si>
  <si>
    <t>G51</t>
  </si>
  <si>
    <t>G52</t>
  </si>
  <si>
    <t>14,045</t>
  </si>
  <si>
    <t>G58</t>
  </si>
  <si>
    <t>19,062</t>
  </si>
  <si>
    <t>H51</t>
  </si>
  <si>
    <t>H52</t>
  </si>
  <si>
    <t>219,146</t>
  </si>
  <si>
    <t>I51</t>
  </si>
  <si>
    <t>4,539</t>
  </si>
  <si>
    <t>I52</t>
  </si>
  <si>
    <t>40,849</t>
  </si>
  <si>
    <t>J51</t>
  </si>
  <si>
    <t>J52</t>
  </si>
  <si>
    <t>46,662</t>
  </si>
  <si>
    <t>K51</t>
  </si>
  <si>
    <t>K52</t>
  </si>
  <si>
    <t>270,508</t>
  </si>
  <si>
    <t>L51</t>
  </si>
  <si>
    <t>L52</t>
  </si>
  <si>
    <t>171,562</t>
  </si>
  <si>
    <t>M51</t>
  </si>
  <si>
    <t>M52</t>
  </si>
  <si>
    <t>17,001</t>
  </si>
  <si>
    <t>N51</t>
  </si>
  <si>
    <t>N52</t>
  </si>
  <si>
    <t>O51</t>
  </si>
  <si>
    <t>O52</t>
  </si>
  <si>
    <t>33,75</t>
  </si>
  <si>
    <t>P51</t>
  </si>
  <si>
    <t>P52</t>
  </si>
  <si>
    <t>1 - Zemní práce</t>
  </si>
  <si>
    <t>5 - Komunikace pozemní</t>
  </si>
  <si>
    <t>9 - Ostatní konstrukce a práce, bourání</t>
  </si>
  <si>
    <t>997 - Přesun sutě</t>
  </si>
  <si>
    <t>998 - Přesun hmot</t>
  </si>
  <si>
    <t>Zemní práce</t>
  </si>
  <si>
    <t>113107163</t>
  </si>
  <si>
    <t>Odstranění podkladu z kameniva drceného tl přes 200 do 300 mm strojně pl přes 50 do 200 m2</t>
  </si>
  <si>
    <t>M2</t>
  </si>
  <si>
    <t>CS ÚRS 2022 02</t>
  </si>
  <si>
    <t>-1819688102</t>
  </si>
  <si>
    <t>Odstranění podkladů nebo krytů strojně plochy jednotlivě přes 50 m2 do 200 m2 s přemístěním hmot na skládku na vzdálenost do 20 m nebo s naložením na dopravní prostředek z kameniva hrubého drceného, o tl. vrstvy přes 200 do 300 mm</t>
  </si>
  <si>
    <t>Online PSC</t>
  </si>
  <si>
    <t>https://podminky.urs.cz/item/CS_URS_2022_02/113107163</t>
  </si>
  <si>
    <t>VV</t>
  </si>
  <si>
    <t>A1</t>
  </si>
  <si>
    <t>"vybourání štěrkových vrstev v tl. 25cm, suť 0,367 t/m2 - Merthautova před mostem" ((10.66+4.52)+38.58)</t>
  </si>
  <si>
    <t>"vybourání štěrkových vrstev v tl. 25cm, suť 0,367 t/m2 - Seifertova za mostem" ((2.9+14.44)+45.02)</t>
  </si>
  <si>
    <t>"vybourání štěrkových vrstev v tl. 25cm, suť 0,367 t/m2 - konstrukce v TT" 54.11</t>
  </si>
  <si>
    <t>D1</t>
  </si>
  <si>
    <t>"Celkem: "A1+B1+C1</t>
  </si>
  <si>
    <t>113107181</t>
  </si>
  <si>
    <t>Odstranění podkladu živičného tl do 50 mm strojně pl přes 50 do 200 m2</t>
  </si>
  <si>
    <t>1564534182</t>
  </si>
  <si>
    <t>Odstranění podkladů nebo krytů strojně plochy jednotlivě přes 50 m2 do 200 m2 s přemístěním hmot na skládku na vzdálenost do 20 m nebo s naložením na dopravní prostředek živičných, o tl. vrstvy do 50 mm</t>
  </si>
  <si>
    <t>https://podminky.urs.cz/item/CS_URS_2022_02/113107181</t>
  </si>
  <si>
    <t>A2</t>
  </si>
  <si>
    <t>"odstranění lit. asf. tl. 4cm, suť 0,064 t/m2 - Merhautova před mostem" (19.75+18.83)</t>
  </si>
  <si>
    <t>"odstranění lit. asf. tl. 4cm, suť 0,064 t/m2 - Seifertova za mostem" (19.27+25.74)</t>
  </si>
  <si>
    <t>"vybourání živ. vrstev v tl. 5cm ACP 16+, suť 0,09 t/m2 - Merthautova před mostem" (10.66+4.52)</t>
  </si>
  <si>
    <t>"vybourání živ. vrstev v tl. 5cm ACP 16+, suť 0,09 t/m2 - Seifertova za mostem" (2.9+14.44)</t>
  </si>
  <si>
    <t>E2</t>
  </si>
  <si>
    <t>"Celkem: "A2+B2+C2+D2</t>
  </si>
  <si>
    <t>113107184</t>
  </si>
  <si>
    <t>Odstranění podkladu živičného tl přes 150 do 200 mm strojně pl přes 50 do 200 m2</t>
  </si>
  <si>
    <t>161330085</t>
  </si>
  <si>
    <t>Odstranění podkladů nebo krytů strojně plochy jednotlivě přes 50 m2 do 200 m2 s přemístěním hmot na skládku na vzdálenost do 20 m nebo s naložením na dopravní prostředek živičných, o tl. vrstvy přes 150 do 200 mm</t>
  </si>
  <si>
    <t>https://podminky.urs.cz/item/CS_URS_2022_02/113107184</t>
  </si>
  <si>
    <t>A3</t>
  </si>
  <si>
    <t>"odstranění asfaltobetonu - zákryt TT v tl. 20cm, suť 0,450 t/m2" 54.11</t>
  </si>
  <si>
    <t>113107331</t>
  </si>
  <si>
    <t>Odstranění podkladu z betonu prostého tl přes 100 do 150 mm strojně pl do 50 m2</t>
  </si>
  <si>
    <t>-1813757833</t>
  </si>
  <si>
    <t>Odstranění podkladů nebo krytů strojně plochy jednotlivě do 50 m2 s přemístěním hmot na skládku na vzdálenost do 3 m nebo s naložením na dopravní prostředek z betonu prostého, o tl. vrstvy přes 100 do 150 mm</t>
  </si>
  <si>
    <t>https://podminky.urs.cz/item/CS_URS_2022_02/113107331</t>
  </si>
  <si>
    <t>A4</t>
  </si>
  <si>
    <t>"vybourání stmelených vrstev v t. 14cm, suť 0,299 t/m2 - Merthautova před mostem" (10.66+4.52)</t>
  </si>
  <si>
    <t>"vybourání stmelených vrstev v t. 14cm, suť 0,299 t/m2 - Seifertova za mostem" (2.9+14.44)</t>
  </si>
  <si>
    <t>C4</t>
  </si>
  <si>
    <t>"Celkem: "A4+B4</t>
  </si>
  <si>
    <t>113154124</t>
  </si>
  <si>
    <t>Frézování živičného krytu tl 100 mm pruh š přes 0,5 do 1 m pl do 500 m2 bez překážek v trase</t>
  </si>
  <si>
    <t>-521556992</t>
  </si>
  <si>
    <t>Frézování živičného podkladu nebo krytu s naložením na dopravní prostředek plochy do 500 m2 bez překážek v trase pruhu šířky přes 0,5 m do 1 m, tloušťky vrstvy 100 mm</t>
  </si>
  <si>
    <t>https://podminky.urs.cz/item/CS_URS_2022_02/113154124</t>
  </si>
  <si>
    <t>A5</t>
  </si>
  <si>
    <t>"frézování v tl. 10cm, suť 0,230 t/m2 - Merhautova před mostem" (115.5+10.66+4.52)</t>
  </si>
  <si>
    <t>"frézování v tl. 10cm, suť 0,230 t/m2 - Seifertova za mostem" (2.9+14.44+65.54)</t>
  </si>
  <si>
    <t>C5</t>
  </si>
  <si>
    <t>"Celkem: "A5+B5</t>
  </si>
  <si>
    <t>113202111</t>
  </si>
  <si>
    <t>Vytrhání obrub krajníků obrubníků stojatých</t>
  </si>
  <si>
    <t>M</t>
  </si>
  <si>
    <t>-1510535618</t>
  </si>
  <si>
    <t>Vytrhání obrub s vybouráním lože, s přemístěním hmot na skládku na vzdálenost do 3 m nebo s naložením na dopravní prostředek z krajníků nebo obrubníků stojatých</t>
  </si>
  <si>
    <t>https://podminky.urs.cz/item/CS_URS_2022_02/113202111</t>
  </si>
  <si>
    <t>""rozebrání kamenných obrub, očištění a uložen a deponii"</t>
  </si>
  <si>
    <t>A6</t>
  </si>
  <si>
    <t>"Merhautova před mostem" 6.57+7.78</t>
  </si>
  <si>
    <t>"Seifetova za mostem" 5.49+11.49</t>
  </si>
  <si>
    <t>C6</t>
  </si>
  <si>
    <t>"Celkem: "A6+B6</t>
  </si>
  <si>
    <t>122251103</t>
  </si>
  <si>
    <t>Odkopávky a prokopávky nezapažené v hornině třídy těžitelnosti I skupiny 3 objem do 100 m3 strojně</t>
  </si>
  <si>
    <t>M3</t>
  </si>
  <si>
    <t>-373398776</t>
  </si>
  <si>
    <t>Odkopávky a prokopávky nezapažené strojně v hornině třídy těžitelnosti I skupiny 3 přes 50 do 100 m3</t>
  </si>
  <si>
    <t>https://podminky.urs.cz/item/CS_URS_2022_02/122251103</t>
  </si>
  <si>
    <t>""odkopávky pro výměnu podloží 90% hor. tř. 3"</t>
  </si>
  <si>
    <t>A7</t>
  </si>
  <si>
    <t>"Merhautova před mostem" (2.36*6.57+1.86*7.78)*0.5*0.9</t>
  </si>
  <si>
    <t>"Seifetvoa za mostem" (2.36*5.49+1.86*11.48)*0.5*0.9</t>
  </si>
  <si>
    <t>"odkopávky po pláň" 83.6*0.3*0.9</t>
  </si>
  <si>
    <t>D7</t>
  </si>
  <si>
    <t>"Celkem: "A7+B7+C7</t>
  </si>
  <si>
    <t>122351103</t>
  </si>
  <si>
    <t>Odkopávky a prokopávky nezapažené v hornině třídy těžitelnosti II skupiny 4 objem do 100 m3 strojně</t>
  </si>
  <si>
    <t>719120259</t>
  </si>
  <si>
    <t>Odkopávky a prokopávky nezapažené strojně v hornině třídy těžitelnosti II skupiny 4 přes 50 do 100 m3</t>
  </si>
  <si>
    <t>https://podminky.urs.cz/item/CS_URS_2022_02/122351103</t>
  </si>
  <si>
    <t>""odkopávky pro výměnu podloží 10% hor. tř. 4"</t>
  </si>
  <si>
    <t>A8</t>
  </si>
  <si>
    <t>"Merhautova před mostem" (2.36*6.57+1.86*7.78)*0.5*0.1</t>
  </si>
  <si>
    <t>"Seifetvoa za mostem" (2.36*5.49+1.86*11.48)*0.5*0.1</t>
  </si>
  <si>
    <t>"odkopávky po pláň" 83.6*0.3*0.1</t>
  </si>
  <si>
    <t>D8</t>
  </si>
  <si>
    <t>"Celkem: "A8+B8+C8</t>
  </si>
  <si>
    <t>162751117</t>
  </si>
  <si>
    <t>Vodorovné přemístění přes 9 000 do 10000 m výkopku/sypaniny z horniny třídy těžitelnosti I skupiny 1 až 3</t>
  </si>
  <si>
    <t>1144443550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</si>
  <si>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</si>
  <si>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https://podminky.urs.cz/item/CS_URS_2022_02/162751117</t>
  </si>
  <si>
    <t>A9</t>
  </si>
  <si>
    <t>"odvoz výkopové zeminy na skládku, 90% v hor. tř. 3" 57.223*0.9</t>
  </si>
  <si>
    <t>162751137</t>
  </si>
  <si>
    <t>Vodorovné přemístění přes 9 000 do 10000 m výkopku/sypaniny z horniny třídy těžitelnosti II skupiny 4 a 5</t>
  </si>
  <si>
    <t>-753212437</t>
  </si>
  <si>
    <t>Vodorovné přemístění výkopku nebo sypaniny po suchu na obvyklém dopravním prostředku, bez naložení výkopku, avšak se složením bez rozhrnutí z horniny třídy těžitelnosti II skupiny 4 a 5 na vzdálenost přes 9 000 do 10 000 m</t>
  </si>
  <si>
    <t>https://podminky.urs.cz/item/CS_URS_2022_02/162751137</t>
  </si>
  <si>
    <t>A10</t>
  </si>
  <si>
    <t>"odvoz výkopové zeminy na skládku, 10% v hor. tř. 4" 57.223*0.1</t>
  </si>
  <si>
    <t>171152111</t>
  </si>
  <si>
    <t>Uložení sypaniny z hornin nesoudržných a sypkých do násypů zhutněných v aktivní zóně silnic a dálnic</t>
  </si>
  <si>
    <t>828189022</t>
  </si>
  <si>
    <t>Uložení sypaniny do zhutněných násypů pro silnice, dálnice a letiště s rozprostřením sypaniny ve vrstvách, s hrubým urovnáním a uzavřením povrchu násypu z hornin nesoudržných sypkých v aktivní zóně</t>
  </si>
  <si>
    <t>https://podminky.urs.cz/item/CS_URS_2022_02/171152111</t>
  </si>
  <si>
    <t xml:space="preserve">""zřízení aktivní zóny z nakupovaných materiálů, hutnění na 100% PS" </t>
  </si>
  <si>
    <t>"Merhautova před mostem" (2.36*6.57+1.86*7.78)*0.5</t>
  </si>
  <si>
    <t>"Seifertova za mostem" (2.36*5.49+1.86*11.48)*0.5</t>
  </si>
  <si>
    <t>C11</t>
  </si>
  <si>
    <t>"Celkem: "A11+B11</t>
  </si>
  <si>
    <t>58344197</t>
  </si>
  <si>
    <t>štěrkodrť frakce 0/63</t>
  </si>
  <si>
    <t>T</t>
  </si>
  <si>
    <t>559142681</t>
  </si>
  <si>
    <t>171201231</t>
  </si>
  <si>
    <t>Poplatek za uložení zeminy a kamení na recyklační skládce (skládkovné) kód odpadu 17 05 04</t>
  </si>
  <si>
    <t>-246205501</t>
  </si>
  <si>
    <t>Poplatek za uložení stavebního odpadu na recyklační skládce (skládkovné) zeminy a kamení zatříděného do Katalogu odpadů pod kódem 17 05 04</t>
  </si>
  <si>
    <t>https://podminky.urs.cz/item/CS_URS_2022_02/171201231</t>
  </si>
  <si>
    <t>171251201</t>
  </si>
  <si>
    <t>Uložení sypaniny na skládky nebo meziskládky</t>
  </si>
  <si>
    <t>1651760615</t>
  </si>
  <si>
    <t>Uložení sypaniny na skládky nebo meziskládky bez hutnění s upravením uložené sypaniny do předepsaného tvaru</t>
  </si>
  <si>
    <t>https://podminky.urs.cz/item/CS_URS_2022_02/171251201</t>
  </si>
  <si>
    <t>181951112</t>
  </si>
  <si>
    <t>Úprava pláně v hornině třídy těžitelnosti I skupiny 1 až 3 se zhutněním strojně</t>
  </si>
  <si>
    <t>1707692065</t>
  </si>
  <si>
    <t>Úprava pláně vyrovnáním výškových rozdílů strojně v hornině třídy těžitelnosti I, skupiny 1 až 3 se zhutněním</t>
  </si>
  <si>
    <t>https://podminky.urs.cz/item/CS_URS_2022_02/181951112</t>
  </si>
  <si>
    <t xml:space="preserve">""hutnění zemní pláně na předepsanou únosnost, viz příloha č. 1 Technická zpráva" </t>
  </si>
  <si>
    <t>""v konstrukci 1"</t>
  </si>
  <si>
    <t>A15</t>
  </si>
  <si>
    <t>"Merhautova před mostem" 103.9</t>
  </si>
  <si>
    <t>"Seifertova za mostem" 66.34</t>
  </si>
  <si>
    <t>""v konstrukci 4"</t>
  </si>
  <si>
    <t>"Merhautova před mostem" 107.955</t>
  </si>
  <si>
    <t>"Seifertova za mostem" 62.582</t>
  </si>
  <si>
    <t>E15</t>
  </si>
  <si>
    <t>"Celkem: "A15+B15+C15+D15</t>
  </si>
  <si>
    <t>Komunikace pozemní</t>
  </si>
  <si>
    <t>526001012</t>
  </si>
  <si>
    <t>Rozebrání koleje ze žlábkových kolejnic na pražcích s výplní boků kolejnic</t>
  </si>
  <si>
    <t>-1821587078</t>
  </si>
  <si>
    <t>https://podminky.urs.cz/item/CS_URS_2022_02/526001012</t>
  </si>
  <si>
    <t>A16</t>
  </si>
  <si>
    <t>"rozebrání kolejnic s výplní boků, suť 0,204 t/m - pravá kolej" 9.26</t>
  </si>
  <si>
    <t>"rozebrání kolejnic s výplní boků, suť 0,204 t/m - levá kolej" 9.26</t>
  </si>
  <si>
    <t>C16</t>
  </si>
  <si>
    <t>"Celkem: "A16+B16</t>
  </si>
  <si>
    <t>17</t>
  </si>
  <si>
    <t>526992111</t>
  </si>
  <si>
    <t>Odstranění podložky pod podkladnici nebo patu kolejnice</t>
  </si>
  <si>
    <t>KUS</t>
  </si>
  <si>
    <t>-1889224350</t>
  </si>
  <si>
    <t>Odstranění drobného kolejiva podložky nebo pásu po rozebrání žlábkové kolejnice podložky pod podkladnici nebo patou kolejnice</t>
  </si>
  <si>
    <t>https://podminky.urs.cz/item/CS_URS_2022_02/526992111</t>
  </si>
  <si>
    <t>A17</t>
  </si>
  <si>
    <t>"pravá kolej" 31</t>
  </si>
  <si>
    <t>"levá kolej" 31</t>
  </si>
  <si>
    <t>C17</t>
  </si>
  <si>
    <t>"Celkem: "A17+B17</t>
  </si>
  <si>
    <t>18</t>
  </si>
  <si>
    <t>526996111</t>
  </si>
  <si>
    <t>Odstranění rozchodnice 1435 mm</t>
  </si>
  <si>
    <t>1730145386</t>
  </si>
  <si>
    <t>Odstranění drobného kolejiva podložky nebo pásu rozchodnice z koleje ze žlábkových kolejnic rozchod 1435 mm</t>
  </si>
  <si>
    <t>https://podminky.urs.cz/item/CS_URS_2022_02/526996111</t>
  </si>
  <si>
    <t>19</t>
  </si>
  <si>
    <t>526997011</t>
  </si>
  <si>
    <t>Odstranění podkladnice</t>
  </si>
  <si>
    <t>676121243</t>
  </si>
  <si>
    <t>Odstranění drobného kolejiva podložky nebo pásu podkladnice z koleje ze žlábkových kolejnic pro jakýkoliv tvar kolejnice</t>
  </si>
  <si>
    <t>https://podminky.urs.cz/item/CS_URS_2022_02/526997011</t>
  </si>
  <si>
    <t>20</t>
  </si>
  <si>
    <t>541301112</t>
  </si>
  <si>
    <t>Odstranění pražců z betonu předpjatého pod kolejí rozchod 1435 mm</t>
  </si>
  <si>
    <t>-2110837964</t>
  </si>
  <si>
    <t>Odstranění pražců po rozebrání koleje ze žlábkových kolejnic pod kolejí rozchod 1435 mm betonových předpjatých</t>
  </si>
  <si>
    <t>https://podminky.urs.cz/item/CS_URS_2022_02/541301112</t>
  </si>
  <si>
    <t>A20</t>
  </si>
  <si>
    <t xml:space="preserve">"odstranění pražců, suť 0,250 t/kus - pravá kolej" 15 </t>
  </si>
  <si>
    <t xml:space="preserve">"odstranění pražců, suť 0,250 t/kus - levá kolej" 15 </t>
  </si>
  <si>
    <t>C20</t>
  </si>
  <si>
    <t>"Celkem: "A20+B20</t>
  </si>
  <si>
    <t>548133111</t>
  </si>
  <si>
    <t>Řez příčný žlábkové kolejnice pilou</t>
  </si>
  <si>
    <t>-1285092740</t>
  </si>
  <si>
    <t>Řezání a vrtání řez příčný žlábkové kolejnice pilou</t>
  </si>
  <si>
    <t>https://podminky.urs.cz/item/CS_URS_2022_02/548133111</t>
  </si>
  <si>
    <t>22</t>
  </si>
  <si>
    <t>548133121</t>
  </si>
  <si>
    <t>Řez příčný žlábkové koleje plamenem</t>
  </si>
  <si>
    <t>903687421</t>
  </si>
  <si>
    <t>Řez příčný žlábkové kolejnice plamenem</t>
  </si>
  <si>
    <t>https://podminky.urs.cz/item/CS_URS_2022_02/548133121</t>
  </si>
  <si>
    <t>A22</t>
  </si>
  <si>
    <t>"pro odstranění stávajících kolejnic" 8</t>
  </si>
  <si>
    <t>23</t>
  </si>
  <si>
    <t>564871013</t>
  </si>
  <si>
    <t>Podklad ze štěrkodrtě ŠD plochy do 100 m2 tl 270 mm</t>
  </si>
  <si>
    <t>-930703340</t>
  </si>
  <si>
    <t>Podklad ze štěrkodrti ŠD s rozprostřením a zhutněním plochy jednotlivě do 100 m2, po zhutnění tl. 270 mm</t>
  </si>
  <si>
    <t>https://podminky.urs.cz/item/CS_URS_2022_02/564871013</t>
  </si>
  <si>
    <t>""vrstva ŠDa fr. 0/63 v tl. 27cm, plochy jednotlivě do 100 m2"</t>
  </si>
  <si>
    <t>""viz příloha č. 3 vzorové příčné řezy"</t>
  </si>
  <si>
    <t>A23</t>
  </si>
  <si>
    <t>"Merhautova před mostem" 106.2</t>
  </si>
  <si>
    <t>C23</t>
  </si>
  <si>
    <t>"Celkem: "A23+B23</t>
  </si>
  <si>
    <t>24</t>
  </si>
  <si>
    <t>565135111</t>
  </si>
  <si>
    <t>Asfaltový beton vrstva podkladní ACP 16+ (obalované kamenivo OKS) tl 50 mm š do 3 m</t>
  </si>
  <si>
    <t>423497486</t>
  </si>
  <si>
    <t>https://podminky.urs.cz/item/CS_URS_2022_02/565135111</t>
  </si>
  <si>
    <t>""podkladní vrstva ACP 16+ 50/70 v tl. 50mm"</t>
  </si>
  <si>
    <t>A24</t>
  </si>
  <si>
    <t>"Merhautova před mostem" 111.21</t>
  </si>
  <si>
    <t>C24</t>
  </si>
  <si>
    <t>"Celkem: "A24+B24</t>
  </si>
  <si>
    <t>25</t>
  </si>
  <si>
    <t>567122113</t>
  </si>
  <si>
    <t>Podklad ze směsi stmelené cementem SC C 8/10 (KSC I) tl 140 mm</t>
  </si>
  <si>
    <t>1958536494</t>
  </si>
  <si>
    <t>Podklad ze směsi stmelené cementem SC bez dilatačních spár, s rozprostřením a zhutněním SC C 8/10 (KSC I), po zhutnění tl. 140 mm</t>
  </si>
  <si>
    <t>https://podminky.urs.cz/item/CS_URS_2022_02/567122113</t>
  </si>
  <si>
    <t>""směs stmelená cementem v tl. 14cm z C8/10 fr. 0/32"</t>
  </si>
  <si>
    <t>A25</t>
  </si>
  <si>
    <t>"Merhautova před mostem" 107.5</t>
  </si>
  <si>
    <t>C25</t>
  </si>
  <si>
    <t>"Celkem: "A25+B25</t>
  </si>
  <si>
    <t>26</t>
  </si>
  <si>
    <t>573191111</t>
  </si>
  <si>
    <t>Postřik infiltrační kationaktivní emulzí v množství 1 kg/m2</t>
  </si>
  <si>
    <t>1844025368</t>
  </si>
  <si>
    <t>Postřik infiltrační kationaktivní emulzí v množství 1,00 kg/m2</t>
  </si>
  <si>
    <t>https://podminky.urs.cz/item/CS_URS_2022_02/573191111</t>
  </si>
  <si>
    <t>A26</t>
  </si>
  <si>
    <t>C26</t>
  </si>
  <si>
    <t>"Celkem: "A26+B26</t>
  </si>
  <si>
    <t>27</t>
  </si>
  <si>
    <t>573231107</t>
  </si>
  <si>
    <t>Postřik živičný spojovací ze silniční emulze v množství 0,40 kg/m2</t>
  </si>
  <si>
    <t>-1321288040</t>
  </si>
  <si>
    <t>Postřik spojovací PS bez posypu kamenivem ze silniční emulze, v množství 0,40 kg/m2</t>
  </si>
  <si>
    <t>https://podminky.urs.cz/item/CS_URS_2022_02/573231107</t>
  </si>
  <si>
    <t>A27</t>
  </si>
  <si>
    <t>"Merhautova před mostem" 111.21*2</t>
  </si>
  <si>
    <t>"Seifertova za mostem" 66.34*2</t>
  </si>
  <si>
    <t>"Merhautova před mostem" 115.5+107.955</t>
  </si>
  <si>
    <t>"Seifertova za mostem" 65.54+62.582</t>
  </si>
  <si>
    <t>E27</t>
  </si>
  <si>
    <t>"Celkem: "A27+B27+C27+D27</t>
  </si>
  <si>
    <t>28</t>
  </si>
  <si>
    <t>576133111</t>
  </si>
  <si>
    <t>Asfaltový koberec mastixový SMA 8 NH (AKMJ) tl 35 mm š do 3 m</t>
  </si>
  <si>
    <t>30908508</t>
  </si>
  <si>
    <t>https://podminky.urs.cz/item/CS_URS_2022_02/576133111</t>
  </si>
  <si>
    <t>""asfaltový koberec mastixový, nízkohlučný SMA 8 NH, PMB 45/100-65 v tl. 35mm"</t>
  </si>
  <si>
    <t>A28</t>
  </si>
  <si>
    <t>"Merhautova před mostem" 115.5</t>
  </si>
  <si>
    <t>"Seifertova za mostem" 65.54</t>
  </si>
  <si>
    <t>E28</t>
  </si>
  <si>
    <t>"Celkem: "A28+B28+C28+D28</t>
  </si>
  <si>
    <t>29</t>
  </si>
  <si>
    <t>577165112</t>
  </si>
  <si>
    <t>Asfaltový beton vrstva ložní ACL 16+ (ABH) tl 65 mm š do 3 m z nemodifikovaného asfaltu</t>
  </si>
  <si>
    <t>859671855</t>
  </si>
  <si>
    <t>https://podminky.urs.cz/item/CS_URS_2022_02/577165112</t>
  </si>
  <si>
    <t>""ložná vrstva ACL 16+ CRmB 25/55-65 v tl. 65mm"</t>
  </si>
  <si>
    <t>A29</t>
  </si>
  <si>
    <t>E29</t>
  </si>
  <si>
    <t>"Celkem: "A29+B29+C29+D29</t>
  </si>
  <si>
    <t>Ostatní konstrukce a práce, bourání</t>
  </si>
  <si>
    <t>30</t>
  </si>
  <si>
    <t>911381114</t>
  </si>
  <si>
    <t>Silniční svodidlo betonové jednostranné průběžné délky 2 m výšky 0,8 m</t>
  </si>
  <si>
    <t>1149175733</t>
  </si>
  <si>
    <t>Silniční svodidlo betonové jednostranné průběžné délky 2 m, výšky 0,8 m</t>
  </si>
  <si>
    <t>https://podminky.urs.cz/item/CS_URS_2022_02/911381114</t>
  </si>
  <si>
    <t>"svodidlo bet. dodávka A30 montáž" 2*2.0</t>
  </si>
  <si>
    <t>911381122</t>
  </si>
  <si>
    <t>Silniční svodidlo betonové jednostranné průběžné délky 4 m výšky 0,8 m</t>
  </si>
  <si>
    <t>1020321446</t>
  </si>
  <si>
    <t>Silniční svodidlo betonové jednostranné průběžné délky 4 m, výšky 0,8 m</t>
  </si>
  <si>
    <t>https://podminky.urs.cz/item/CS_URS_2022_02/911381122</t>
  </si>
  <si>
    <t>"svodidlo bet. dodávka A31 montáž" 10*4.0</t>
  </si>
  <si>
    <t>32</t>
  </si>
  <si>
    <t>911381136</t>
  </si>
  <si>
    <t>Silniční svodidlo betonové jednostranné koncové délky 4 m výšky 0,8 m</t>
  </si>
  <si>
    <t>449375076</t>
  </si>
  <si>
    <t>Silniční svodidlo betonové jednostranné koncové délky 4 m, výšky 0,8 m</t>
  </si>
  <si>
    <t>https://podminky.urs.cz/item/CS_URS_2022_02/911381136</t>
  </si>
  <si>
    <t>A32</t>
  </si>
  <si>
    <t>"svodidlo bet. pravý náběh dl. 4m" 2*4.0</t>
  </si>
  <si>
    <t>"svodidlo bet. levý náběh dl. 4m" 2*4.0</t>
  </si>
  <si>
    <t>C32</t>
  </si>
  <si>
    <t>"Celkem: "A32+B32</t>
  </si>
  <si>
    <t>33</t>
  </si>
  <si>
    <t>911381812</t>
  </si>
  <si>
    <t>Odstranění silničního betonového svodidla délky 2 m výšky 0,8 m</t>
  </si>
  <si>
    <t>381437084</t>
  </si>
  <si>
    <t>Odstranění silničního betonového svodidla s naložením na dopravní prostředek délky 2 m, výšky 0,8 m</t>
  </si>
  <si>
    <t>https://podminky.urs.cz/item/CS_URS_2022_02/911381812</t>
  </si>
  <si>
    <t>A33</t>
  </si>
  <si>
    <t>"demontáž bet. svodidla - odvoz do skladu SÚS JMK, hmotnost 0,556 t/m" 9.24</t>
  </si>
  <si>
    <t>34</t>
  </si>
  <si>
    <t>914111111</t>
  </si>
  <si>
    <t>Montáž svislé dopravní značky do velikosti 1 m2 objímkami na sloupek nebo konzolu</t>
  </si>
  <si>
    <t>203672861</t>
  </si>
  <si>
    <t>Montáž svislé dopravní značky základní velikosti do 1 m2 objímkami na sloupky nebo konzoly</t>
  </si>
  <si>
    <t>https://podminky.urs.cz/item/CS_URS_2022_02/914111111</t>
  </si>
  <si>
    <t>""viz příloha č. 2 situace"</t>
  </si>
  <si>
    <t>A34</t>
  </si>
  <si>
    <t>"zpětná montáž značky A11 na nový sloupek" 1</t>
  </si>
  <si>
    <t>35</t>
  </si>
  <si>
    <t>40445602</t>
  </si>
  <si>
    <t>výstražné dopravní značky A1-A30, A33 1000mm retroreflexní</t>
  </si>
  <si>
    <t>-986574622</t>
  </si>
  <si>
    <t>A35</t>
  </si>
  <si>
    <t>"značka A11" 1</t>
  </si>
  <si>
    <t>36</t>
  </si>
  <si>
    <t>914511112</t>
  </si>
  <si>
    <t>Montáž sloupku dopravních značek délky do 3,5 m s betonovým základem a patkou D 60 mm</t>
  </si>
  <si>
    <t>-157475762</t>
  </si>
  <si>
    <t>Montáž sloupku dopravních značek délky do 3,5 m do hliníkové patky pro sloupek D 60 mm</t>
  </si>
  <si>
    <t>https://podminky.urs.cz/item/CS_URS_2022_02/914511112</t>
  </si>
  <si>
    <t>37</t>
  </si>
  <si>
    <t>40445225</t>
  </si>
  <si>
    <t>sloupek pro dopravní značku Zn D 60mm v 3,5m</t>
  </si>
  <si>
    <t>514246660</t>
  </si>
  <si>
    <t>38</t>
  </si>
  <si>
    <t>40445240</t>
  </si>
  <si>
    <t>patka pro sloupek Al D 60mm</t>
  </si>
  <si>
    <t>-1862503458</t>
  </si>
  <si>
    <t>39</t>
  </si>
  <si>
    <t>40445253</t>
  </si>
  <si>
    <t>víčko plastové na sloupek D 60mm</t>
  </si>
  <si>
    <t>1359505299</t>
  </si>
  <si>
    <t>40445256</t>
  </si>
  <si>
    <t>svorka upínací na sloupek dopravní značky D 60mm</t>
  </si>
  <si>
    <t>973093320</t>
  </si>
  <si>
    <t>41</t>
  </si>
  <si>
    <t>915111112</t>
  </si>
  <si>
    <t>Vodorovné dopravní značení dělící čáry souvislé š 125 mm retroreflexní bílá barva</t>
  </si>
  <si>
    <t>-1099806399</t>
  </si>
  <si>
    <t>Vodorovné dopravní značení stříkané barvou dělící čára šířky 125 mm souvislá bílá retroreflexní</t>
  </si>
  <si>
    <t>https://podminky.urs.cz/item/CS_URS_2022_02/915111112</t>
  </si>
  <si>
    <t>A41</t>
  </si>
  <si>
    <t>"V1a" 45.84</t>
  </si>
  <si>
    <t>"v11a" 50.83</t>
  </si>
  <si>
    <t>C41</t>
  </si>
  <si>
    <t>"Celkem: "A41+B41</t>
  </si>
  <si>
    <t>42</t>
  </si>
  <si>
    <t>915131112</t>
  </si>
  <si>
    <t>Vodorovné dopravní značení přechody pro chodce, šipky, symboly retroreflexní bílá barva</t>
  </si>
  <si>
    <t>177391392</t>
  </si>
  <si>
    <t>Vodorovné dopravní značení stříkané barvou přechody pro chodce, šipky, symboly bílé retroreflexní</t>
  </si>
  <si>
    <t>https://podminky.urs.cz/item/CS_URS_2022_02/915131112</t>
  </si>
  <si>
    <t>A42</t>
  </si>
  <si>
    <t>"V5" 4.64*0.5</t>
  </si>
  <si>
    <t>"V7a" 52</t>
  </si>
  <si>
    <t>"nápisy BUS" 6*0.25</t>
  </si>
  <si>
    <t>D42</t>
  </si>
  <si>
    <t>"Celkem: "A42+B42+C42</t>
  </si>
  <si>
    <t>43</t>
  </si>
  <si>
    <t>915211112</t>
  </si>
  <si>
    <t>Vodorovné dopravní značení dělící čáry souvislé š 125 mm retroreflexní bílý plast</t>
  </si>
  <si>
    <t>-1439709328</t>
  </si>
  <si>
    <t>Vodorovné dopravní značení stříkaným plastem dělící čára šířky 125 mm souvislá bílá retroreflexní</t>
  </si>
  <si>
    <t>https://podminky.urs.cz/item/CS_URS_2022_02/915211112</t>
  </si>
  <si>
    <t>A43</t>
  </si>
  <si>
    <t>C43</t>
  </si>
  <si>
    <t>"Celkem: "A43+B43</t>
  </si>
  <si>
    <t>44</t>
  </si>
  <si>
    <t>915231112</t>
  </si>
  <si>
    <t>Vodorovné dopravní značení přechody pro chodce, šipky, symboly retroreflexní bílý plast</t>
  </si>
  <si>
    <t>-19101339</t>
  </si>
  <si>
    <t>Vodorovné dopravní značení stříkaným plastem přechody pro chodce, šipky, symboly nápisy bílé retroreflexní</t>
  </si>
  <si>
    <t>https://podminky.urs.cz/item/CS_URS_2022_02/915231112</t>
  </si>
  <si>
    <t>A44</t>
  </si>
  <si>
    <t>D44</t>
  </si>
  <si>
    <t>"Celkem: "A44+B44+C44</t>
  </si>
  <si>
    <t>45</t>
  </si>
  <si>
    <t>915611111</t>
  </si>
  <si>
    <t>Předznačení vodorovného liniového značení</t>
  </si>
  <si>
    <t>-332569811</t>
  </si>
  <si>
    <t>Předznačení pro vodorovné značení stříkané barvou nebo prováděné z nátěrových hmot liniové dělicí čáry, vodicí proužky</t>
  </si>
  <si>
    <t>https://podminky.urs.cz/item/CS_URS_2022_02/915611111</t>
  </si>
  <si>
    <t>A45</t>
  </si>
  <si>
    <t>C45</t>
  </si>
  <si>
    <t>"Celkem: "A45+B45</t>
  </si>
  <si>
    <t>46</t>
  </si>
  <si>
    <t>915621111</t>
  </si>
  <si>
    <t>Předznačení vodorovného plošného značení</t>
  </si>
  <si>
    <t>925245770</t>
  </si>
  <si>
    <t>Předznačení pro vodorovné značení stříkané barvou nebo prováděné z nátěrových hmot plošné šipky, symboly, nápisy</t>
  </si>
  <si>
    <t>https://podminky.urs.cz/item/CS_URS_2022_02/915621111</t>
  </si>
  <si>
    <t>A46</t>
  </si>
  <si>
    <t>D46</t>
  </si>
  <si>
    <t>"Celkem: "A46+B46+C46</t>
  </si>
  <si>
    <t>47</t>
  </si>
  <si>
    <t>919122132</t>
  </si>
  <si>
    <t>Těsnění spár zálivkou za tepla pro komůrky š 20 mm hl 40 mm s těsnicím profilem</t>
  </si>
  <si>
    <t>-1952487352</t>
  </si>
  <si>
    <t>Utěsnění dilatačních spár zálivkou za tepla v cementobetonovém nebo živičném krytu včetně adhezního nátěru s těsnicím profilem pod zálivkou, pro komůrky šířky 20 mm, hloubky 40 mm</t>
  </si>
  <si>
    <t>https://podminky.urs.cz/item/CS_URS_2022_02/919122132</t>
  </si>
  <si>
    <t>A47</t>
  </si>
  <si>
    <t>"asf. modifikovaná zálivka za horka typ N2 vč. adhezního nátěru" 94.27</t>
  </si>
  <si>
    <t>48</t>
  </si>
  <si>
    <t>919735111</t>
  </si>
  <si>
    <t>Řezání stávajícího živičného krytu hl do 50 mm</t>
  </si>
  <si>
    <t>1420085462</t>
  </si>
  <si>
    <t>Řezání stávajícího živičného krytu nebo podkladu hloubky do 50 mm</t>
  </si>
  <si>
    <t>https://podminky.urs.cz/item/CS_URS_2022_02/919735111</t>
  </si>
  <si>
    <t>A48</t>
  </si>
  <si>
    <t>"řezání asf. krytu v hl. 35mm" 31</t>
  </si>
  <si>
    <t>"řezání asf. krytu podél obrub hl. 20mm - Merhautova před mostem" 34.38</t>
  </si>
  <si>
    <t>"řezání asf. krytu podél obrub hl. 20mm -Seifertova za mostem" 28.89</t>
  </si>
  <si>
    <t>D48</t>
  </si>
  <si>
    <t>"Celkem: "A48+B48+C48</t>
  </si>
  <si>
    <t>49</t>
  </si>
  <si>
    <t>966006211</t>
  </si>
  <si>
    <t>Odstranění svislých dopravních značek ze sloupů, sloupků nebo konzol</t>
  </si>
  <si>
    <t>1942770041</t>
  </si>
  <si>
    <t>Odstranění (demontáž) svislých dopravních značek s odklizením materiálu na skládku na vzdálenost do 20 m nebo s naložením na dopravní prostředek ze sloupů, sloupků nebo konzol</t>
  </si>
  <si>
    <t>https://podminky.urs.cz/item/CS_URS_2022_02/966006211</t>
  </si>
  <si>
    <t>A49</t>
  </si>
  <si>
    <t>"odstranění značky A11 ze sloupu VO, uložení do skladu pro zpětnou montáž" 1</t>
  </si>
  <si>
    <t>50</t>
  </si>
  <si>
    <t>979024443</t>
  </si>
  <si>
    <t>Očištění vybouraných obrubníků a krajníků silničních</t>
  </si>
  <si>
    <t>429219803</t>
  </si>
  <si>
    <t>Očištění vybouraných prvků komunikací od spojovacího materiálu s odklizením a uložením očištěných hmot a spojovacího materiálu na skládku na vzdálenost do 10 m obrubníků a krajníků, vybouraných z jakéhokoliv lože a s jakoukoliv výplní spár silničních</t>
  </si>
  <si>
    <t>https://podminky.urs.cz/item/CS_URS_2022_02/979024443</t>
  </si>
  <si>
    <t>A50</t>
  </si>
  <si>
    <t>"očištění kamenných obrub, uložení na mezideponii" 31.33</t>
  </si>
  <si>
    <t>997</t>
  </si>
  <si>
    <t>Přesun sutě</t>
  </si>
  <si>
    <t>51</t>
  </si>
  <si>
    <t>997221551</t>
  </si>
  <si>
    <t>Vodorovná doprava suti ze sypkých materiálů do 1 km</t>
  </si>
  <si>
    <t>-386875199</t>
  </si>
  <si>
    <t>Vodorovná doprava suti bez naložení, ale se složením a s hrubým urovnáním ze sypkých materiálů, na vzdálenost do 1 km</t>
  </si>
  <si>
    <t>https://podminky.urs.cz/item/CS_URS_2022_02/997221551</t>
  </si>
  <si>
    <t>""odvoz suti na skládku VZD do 10 km"</t>
  </si>
  <si>
    <t>A51</t>
  </si>
  <si>
    <t>"vybourání štěrkových vrstev v tl. 25cm, suť 0,367 t/m2 - Merthautova před mostem" ((10.66+4.52)+38.58)*0.367</t>
  </si>
  <si>
    <t>"vybourání štěrkových vrstev v tl. 25cm, suť 0,367 t/m2 - Seifertova za mostem" ((2.9+14.44)+45.02)*0.367</t>
  </si>
  <si>
    <t>"vybourání štěrkových vrstev v tl. 25cm, suť 0,367 t/m2 - konstrukce v TT" 54.11*0.367</t>
  </si>
  <si>
    <t>"odstranění lit. asf. tl. 4cm, suť 0,064 t/m2 - Merhautova před mostem" (19.75+18.83)*0.064</t>
  </si>
  <si>
    <t>"odstranění lit. asf. tl. 4cm, suť 0,064 t/m2 - Seifertova za mostem" (19.27+25.74)*0.064</t>
  </si>
  <si>
    <t>"vybourání živ. vrstev v tl. 5cm ACP 16+, suť 0,09 t/m2 - Merthautova před mostem" (10.66+4.52)*0.09</t>
  </si>
  <si>
    <t>"vybourání živ. vrstev v tl. 5cm ACP 16+, suť 0,09 t/m2 - Seifertova za mostem" (2.9+14.44)*0.09</t>
  </si>
  <si>
    <t>"odstranění asfaltobetonu - zákryt TT v tl. 20cm, suť 0,450 t/m2" 54.11*0.450</t>
  </si>
  <si>
    <t>"vybourání stmelených vrstev v t. 14cm, suť 0,299 t/m2 - Merthautova před mostem" (10.66+4.52)*0.299</t>
  </si>
  <si>
    <t>"vybourání stmelených vrstev v t. 14cm, suť 0,299 t/m2 - Seifertova za mostem" (2.9+14.44)*0.299</t>
  </si>
  <si>
    <t>"frézování v tl. 10cm, suť 0,230 t/m2 - Merhautova před mostem" (115.5+10.66+4.52)*0.230</t>
  </si>
  <si>
    <t>"frézování v tl. 10cm, suť 0,230 t/m2 - Seifertova za mostem" (2.9+14.44+65.54)*0.230</t>
  </si>
  <si>
    <t>"rozebrání kolejnic s výplní boků, suť 0,204 t/M51 - pravá kolej" 9.26*0.204</t>
  </si>
  <si>
    <t>"rozebrání kolejnic s výplní boků, suť 0,204 t/M51 - levá kolej" 9.26*0.204</t>
  </si>
  <si>
    <t>"odstranění pražců, suť 0,250 t/kus - pravá kolej" 15 *0.250</t>
  </si>
  <si>
    <t>"odstranění pražců, suť 0,250 t/kus - levá kolej" 15 *0.250</t>
  </si>
  <si>
    <t>Q51</t>
  </si>
  <si>
    <t>"Celkem: "A51+B51+C51+D51+E51+F51+G51+H51+I51+J51+K51+L51+M51+N51+O51+P51</t>
  </si>
  <si>
    <t>997221559</t>
  </si>
  <si>
    <t>Příplatek ZKD 1 km u vodorovné dopravy suti ze sypkých materiálů</t>
  </si>
  <si>
    <t>-971160088</t>
  </si>
  <si>
    <t>Vodorovná doprava suti bez naložení, ale se složením a s hrubým urovnáním Příplatek k ceně za každý další i započatý 1 km přes 1 km</t>
  </si>
  <si>
    <t>https://podminky.urs.cz/item/CS_URS_2022_02/997221559</t>
  </si>
  <si>
    <t>""příplatek za zvětšený přesun odvozu suti na skládku VZD do 10 km"</t>
  </si>
  <si>
    <t>A52</t>
  </si>
  <si>
    <t>"vybourání štěrkových vrstev v tl. 25cm, suť 0,367 t/m2 - Merthautova před mostem" ((10.66+4.52)+38.58)*0.367*9</t>
  </si>
  <si>
    <t>"vybourání štěrkových vrstev v tl. 25cm, suť 0,367 t/m2 - Seifertova za mostem" ((2.9+14.44)+45.02)*0.367*9</t>
  </si>
  <si>
    <t>"vybourání štěrkových vrstev v tl. 25cm, suť 0,367 t/m2 - konstrukce v TT" 54.11*0.367*9</t>
  </si>
  <si>
    <t>"odstranění lit. asf. tl. 4cm, suť 0,064 t/m2 - Merhautova před mostem" (19.75+18.83)*0.064*9</t>
  </si>
  <si>
    <t>"odstranění lit. asf. tl. 4cm, suť 0,064 t/m2 - Seifertova za mostem" (19.27+25.74)*0.064*9</t>
  </si>
  <si>
    <t>"vybourání živ. vrstev v tl. 5cm ACP 16+, suť 0,09 t/m2 - Merthautova před mostem" (10.66+4.52)*0.09*9</t>
  </si>
  <si>
    <t>"vybourání živ. vrstev v tl. 5cm ACP 16+, suť 0,09 t/m2 - Seifertova za mostem" (2.9+14.44)*0.09*9</t>
  </si>
  <si>
    <t>"odstranění asfaltobetonu - zákryt TT v tl. 20cm, suť 0,450 t/m2" 54.11*0.450*9</t>
  </si>
  <si>
    <t>"vybourání stmelených vrstev v t. 14cm, suť 0,299 t/m2 - Merthautova před mostem" (10.66+4.52)*0.299*9</t>
  </si>
  <si>
    <t>"vybourání stmelených vrstev v t. 14cm, suť 0,299 t/m2 - Seifertova za mostem" (2.9+14.44)*0.299*9</t>
  </si>
  <si>
    <t>"frézování v tl. 10cm, suť 0,230 t/m2 - Merhautova před mostem" (115.5+10.66+4.52)*0.230*9</t>
  </si>
  <si>
    <t>"frézování v tl. 10cm, suť 0,230 t/m2 - Seifertova za mostem" (2.9+14.44+65.54)*0.230*9</t>
  </si>
  <si>
    <t>"rozebrání kolejnic s výplní boků, suť 0,204 t/M52 - pravá kolej" 9.26*0.204*9</t>
  </si>
  <si>
    <t>"rozebrání kolejnic s výplní boků, suť 0,204 t/M52 - levá kolej" 9.26*0.204*9</t>
  </si>
  <si>
    <t>"odstranění pražců, suť 0,250 t/kus - pravá kolej" 15 *0.250*9</t>
  </si>
  <si>
    <t>"odstranění pražců, suť 0,250 t/kus - levá kolej" 15 *0.250*9</t>
  </si>
  <si>
    <t>Q52</t>
  </si>
  <si>
    <t>"Celkem: "A52+B52+C52+D52+E52+F52+G52+H52+I52+J52+K52+L52+M52+N52+O52+P52</t>
  </si>
  <si>
    <t>53</t>
  </si>
  <si>
    <t>997221571</t>
  </si>
  <si>
    <t>Vodorovná doprava vybouraných hmot do 1 km</t>
  </si>
  <si>
    <t>-1444259449</t>
  </si>
  <si>
    <t>Vodorovná doprava vybouraných hmot bez naložení, ale se složením a s hrubým urovnáním na vzdálenost do 1 km</t>
  </si>
  <si>
    <t>https://podminky.urs.cz/item/CS_URS_2022_02/997221571</t>
  </si>
  <si>
    <t>""odvoz vybouraného materiálu do skladu SÚS JMK nebo na skládku do 10km"</t>
  </si>
  <si>
    <t>A53</t>
  </si>
  <si>
    <t>"demontáž bet. svodidla - odvoz do skladu SÚS JMK, hmotnost 0,556 t/m" 9.24*0.556</t>
  </si>
  <si>
    <t>"odvoz dopravní značky - bez poplatku, likvidace v režii zhotovitele" 1*0.004</t>
  </si>
  <si>
    <t>C53</t>
  </si>
  <si>
    <t>"Celkem: "A53+B53</t>
  </si>
  <si>
    <t>54</t>
  </si>
  <si>
    <t>997221579</t>
  </si>
  <si>
    <t>Příplatek ZKD 1 km u vodorovné dopravy vybouraných hmot</t>
  </si>
  <si>
    <t>-2147098068</t>
  </si>
  <si>
    <t>Vodorovná doprava vybouraných hmot bez naložení, ale se složením a s hrubým urovnáním na vzdálenost Příplatek k ceně za každý další i započatý 1 km přes 1 km</t>
  </si>
  <si>
    <t>https://podminky.urs.cz/item/CS_URS_2022_02/997221579</t>
  </si>
  <si>
    <t>""odvoz vybouraného materiálu do skladu SÚS JMK do 10km"</t>
  </si>
  <si>
    <t>A54</t>
  </si>
  <si>
    <t>"demontáž bet. svodidla - odvoz do skladu SÚS JMK, hmotnost 0,556 t/m" 9.24*0.556*9</t>
  </si>
  <si>
    <t>"odvoz dopravní značky - bez poplatku, likvidace v režii zhotovitele" 1*0.004*9</t>
  </si>
  <si>
    <t>C54</t>
  </si>
  <si>
    <t>"Celkem: "A54+B54</t>
  </si>
  <si>
    <t>55</t>
  </si>
  <si>
    <t>997221861</t>
  </si>
  <si>
    <t>Poplatek za uložení stavebního odpadu na recyklační skládce (skládkovné) z prostého betonu pod kódem 17 01 01</t>
  </si>
  <si>
    <t>-946118711</t>
  </si>
  <si>
    <t>Poplatek za uložení stavebního odpadu na recyklační skládce (skládkovné) z prostého betonu zatříděného do Katalogu odpadů pod kódem 17 01 01</t>
  </si>
  <si>
    <t>https://podminky.urs.cz/item/CS_URS_2022_02/997221861</t>
  </si>
  <si>
    <t>A55</t>
  </si>
  <si>
    <t>"rozebrání kolejnic s výplní boků, suť 0,204 t/m - pravá kolej" 9.26*0.204</t>
  </si>
  <si>
    <t>"rozebrání kolejnic s výplní boků, suť 0,204 t/m - levá kolej" 9.26*0.204</t>
  </si>
  <si>
    <t>E55</t>
  </si>
  <si>
    <t>"Celkem: "A55+B55+C55+D55</t>
  </si>
  <si>
    <t>56</t>
  </si>
  <si>
    <t>997221862</t>
  </si>
  <si>
    <t>Poplatek za uložení stavebního odpadu na recyklační skládce (skládkovné) z armovaného betonu pod kódem 17 01 01</t>
  </si>
  <si>
    <t>1095064603</t>
  </si>
  <si>
    <t>Poplatek za uložení stavebního odpadu na recyklační skládce (skládkovné) z armovaného betonu zatříděného do Katalogu odpadů pod kódem 17 01 01</t>
  </si>
  <si>
    <t>https://podminky.urs.cz/item/CS_URS_2022_02/997221862</t>
  </si>
  <si>
    <t>A56</t>
  </si>
  <si>
    <t>C56</t>
  </si>
  <si>
    <t>"Celkem: "A56+B56</t>
  </si>
  <si>
    <t>57</t>
  </si>
  <si>
    <t>997221873</t>
  </si>
  <si>
    <t>1229089968</t>
  </si>
  <si>
    <t>https://podminky.urs.cz/item/CS_URS_2022_02/997221873</t>
  </si>
  <si>
    <t>A57</t>
  </si>
  <si>
    <t>D57</t>
  </si>
  <si>
    <t>"Celkem: "A57+B57+C57</t>
  </si>
  <si>
    <t>58</t>
  </si>
  <si>
    <t>997221875</t>
  </si>
  <si>
    <t>Poplatek za uložení stavebního odpadu na recyklační skládce (skládkovné) asfaltového bez obsahu dehtu zatříděného do Katalogu odpadů pod kódem 17 03 02</t>
  </si>
  <si>
    <t>1175600437</t>
  </si>
  <si>
    <t>https://podminky.urs.cz/item/CS_URS_2022_02/997221875</t>
  </si>
  <si>
    <t>A58</t>
  </si>
  <si>
    <t>H58</t>
  </si>
  <si>
    <t>"Celkem: "A58+B58+C58+D58+E58+F58+G58</t>
  </si>
  <si>
    <t>998</t>
  </si>
  <si>
    <t>Přesun hmot</t>
  </si>
  <si>
    <t>59</t>
  </si>
  <si>
    <t>998225111</t>
  </si>
  <si>
    <t>Přesun hmot pro pozemní komunikace s krytem z kamene, monolitickým betonovým nebo živičným</t>
  </si>
  <si>
    <t>-1928788039</t>
  </si>
  <si>
    <t>Přesun hmot pro komunikace s krytem z kameniva, monolitickým betonovým nebo živičným dopravní vzdálenost do 200 m jakékoliv délky objektu</t>
  </si>
  <si>
    <t>https://podminky.urs.cz/item/CS_URS_2022_02/998225111</t>
  </si>
  <si>
    <t>A120</t>
  </si>
  <si>
    <t>63</t>
  </si>
  <si>
    <t>68</t>
  </si>
  <si>
    <t>136</t>
  </si>
  <si>
    <t>30,6</t>
  </si>
  <si>
    <t>61,23</t>
  </si>
  <si>
    <t>48,756</t>
  </si>
  <si>
    <t>72,22</t>
  </si>
  <si>
    <t>SO 201 - Rekonstrukce mostu ev.č. 37915-2</t>
  </si>
  <si>
    <t>A71</t>
  </si>
  <si>
    <t>A72</t>
  </si>
  <si>
    <t>A86</t>
  </si>
  <si>
    <t>10,1</t>
  </si>
  <si>
    <t>A91</t>
  </si>
  <si>
    <t>960</t>
  </si>
  <si>
    <t>A92</t>
  </si>
  <si>
    <t>1663,8</t>
  </si>
  <si>
    <t>B105</t>
  </si>
  <si>
    <t>63,433</t>
  </si>
  <si>
    <t>B106</t>
  </si>
  <si>
    <t>570,901</t>
  </si>
  <si>
    <t>B107</t>
  </si>
  <si>
    <t>130,944</t>
  </si>
  <si>
    <t>B108</t>
  </si>
  <si>
    <t>76,369</t>
  </si>
  <si>
    <t>B109</t>
  </si>
  <si>
    <t>B116</t>
  </si>
  <si>
    <t>30,976</t>
  </si>
  <si>
    <t>99,552</t>
  </si>
  <si>
    <t>B83</t>
  </si>
  <si>
    <t>7,32</t>
  </si>
  <si>
    <t>B85</t>
  </si>
  <si>
    <t>B86</t>
  </si>
  <si>
    <t>8,64</t>
  </si>
  <si>
    <t>B89</t>
  </si>
  <si>
    <t>59,52</t>
  </si>
  <si>
    <t>B90</t>
  </si>
  <si>
    <t>31,82</t>
  </si>
  <si>
    <t>C105</t>
  </si>
  <si>
    <t>6,12</t>
  </si>
  <si>
    <t>C106</t>
  </si>
  <si>
    <t>85,68</t>
  </si>
  <si>
    <t>C107</t>
  </si>
  <si>
    <t>96,782</t>
  </si>
  <si>
    <t>C83</t>
  </si>
  <si>
    <t>3,14</t>
  </si>
  <si>
    <t>C85</t>
  </si>
  <si>
    <t>31,4</t>
  </si>
  <si>
    <t>C89</t>
  </si>
  <si>
    <t>43,992</t>
  </si>
  <si>
    <t>D105</t>
  </si>
  <si>
    <t>10,519</t>
  </si>
  <si>
    <t>D106</t>
  </si>
  <si>
    <t>94,671</t>
  </si>
  <si>
    <t>D107</t>
  </si>
  <si>
    <t>168,809</t>
  </si>
  <si>
    <t>D89</t>
  </si>
  <si>
    <t>76,731</t>
  </si>
  <si>
    <t>E105</t>
  </si>
  <si>
    <t>E106</t>
  </si>
  <si>
    <t>1178,496</t>
  </si>
  <si>
    <t>E107</t>
  </si>
  <si>
    <t>133,672</t>
  </si>
  <si>
    <t>E89</t>
  </si>
  <si>
    <t>60,76</t>
  </si>
  <si>
    <t>F105</t>
  </si>
  <si>
    <t>F106</t>
  </si>
  <si>
    <t>871,042</t>
  </si>
  <si>
    <t>G105</t>
  </si>
  <si>
    <t>G106</t>
  </si>
  <si>
    <t>1519,278</t>
  </si>
  <si>
    <t>H105</t>
  </si>
  <si>
    <t>H106</t>
  </si>
  <si>
    <t>1203,048</t>
  </si>
  <si>
    <t>I105</t>
  </si>
  <si>
    <t>119,756</t>
  </si>
  <si>
    <t>I106</t>
  </si>
  <si>
    <t>1077,803</t>
  </si>
  <si>
    <t>J105</t>
  </si>
  <si>
    <t>J106</t>
  </si>
  <si>
    <t>687,317</t>
  </si>
  <si>
    <t>K105</t>
  </si>
  <si>
    <t>8,352</t>
  </si>
  <si>
    <t>K106</t>
  </si>
  <si>
    <t>116,928</t>
  </si>
  <si>
    <t>L105</t>
  </si>
  <si>
    <t>12,544</t>
  </si>
  <si>
    <t>L106</t>
  </si>
  <si>
    <t>112,896</t>
  </si>
  <si>
    <t>2 - Zakládání</t>
  </si>
  <si>
    <t>22-M - Montáže technologických zařízení pro dopravní stavby</t>
  </si>
  <si>
    <t>3 - Svislé a kompletní konstrukce</t>
  </si>
  <si>
    <t>4 - Vodorovné konstrukce</t>
  </si>
  <si>
    <t>6 - Úpravy povrchů, podlahy a osazování výplní</t>
  </si>
  <si>
    <t>711 - Izolace proti vodě, vlhkosti a plynům</t>
  </si>
  <si>
    <t>713 - Izolace tepelné</t>
  </si>
  <si>
    <t>764 - Konstrukce klempířské</t>
  </si>
  <si>
    <t>8 - Trubní vedení</t>
  </si>
  <si>
    <t>113154113</t>
  </si>
  <si>
    <t>Frézování živičného krytu tl 50 mm pruh š 0,5 m pl do 500 m2 bez překážek v trase</t>
  </si>
  <si>
    <t>1597822393</t>
  </si>
  <si>
    <t>Frézování živičného podkladu nebo krytu s naložením na dopravní prostředek plochy do 500 m2 bez překážek v trase pruhu šířky do 0,5 m, tloušťky vrstvy 50 mm</t>
  </si>
  <si>
    <t>https://podminky.urs.cz/item/CS_URS_2022_02/113154113</t>
  </si>
  <si>
    <t>"odstranění litého asf. na mostě v tl. 5cm, suť 0,115 t/m2" (4.5+3.4)*32</t>
  </si>
  <si>
    <t>113154114</t>
  </si>
  <si>
    <t>Frézování živičného krytu tl 100 mm pruh š 0,5 m pl do 500 m2 bez překážek v trase</t>
  </si>
  <si>
    <t>-1118673540</t>
  </si>
  <si>
    <t>Frézování živičného podkladu nebo krytu s naložením na dopravní prostředek plochy do 500 m2 bez překážek v trase pruhu šířky do 0,5 m, tloušťky vrstvy 100 mm</t>
  </si>
  <si>
    <t>https://podminky.urs.cz/item/CS_URS_2022_02/113154114</t>
  </si>
  <si>
    <t>"frézování vozovky v tl. cca 20cm po vrstvách 10cm, suť 0,230 t/m2" 9.013*15.3*2</t>
  </si>
  <si>
    <t>2102626607</t>
  </si>
  <si>
    <t>"vybourání obrub kamenných, očištění A3 odvoz na skládku SÚS JMK" 30.6</t>
  </si>
  <si>
    <t>121151103</t>
  </si>
  <si>
    <t>Sejmutí ornice plochy do 100 m2 tl vrstvy do 200 mm strojně</t>
  </si>
  <si>
    <t>1546088399</t>
  </si>
  <si>
    <t>Sejmutí ornice strojně při souvislé ploše do 100 m2, tl. vrstvy do 200 mm</t>
  </si>
  <si>
    <t>https://podminky.urs.cz/item/CS_URS_2022_02/121151103</t>
  </si>
  <si>
    <t>"sejmutí ornice v tl. 15cm, uložení v místě stavby" 2.5*1.2*(13.66+17.424)</t>
  </si>
  <si>
    <t>122251104</t>
  </si>
  <si>
    <t>Odkopávky a prokopávky nezapažené v hornině třídy těžitelnosti I skupiny 3 objem do 500 m3 strojně</t>
  </si>
  <si>
    <t>-936889530</t>
  </si>
  <si>
    <t>Odkopávky a prokopávky nezapažené strojně v hornině třídy těžitelnosti I skupiny 3 přes 100 do 500 m3</t>
  </si>
  <si>
    <t>https://podminky.urs.cz/item/CS_URS_2022_02/122251104</t>
  </si>
  <si>
    <t>"odkopávky s naložením na dopravní prostředek, 90% v hor. tř. 3" (2*2*2*(17.36-0.8*2)+2.5*1.2*(13.66+17.424)*0.2)*0.9</t>
  </si>
  <si>
    <t>122351104</t>
  </si>
  <si>
    <t>Odkopávky a prokopávky nezapažené v hornině třídy těžitelnosti II skupiny 4 objem do 500 m3 strojně</t>
  </si>
  <si>
    <t>1502714191</t>
  </si>
  <si>
    <t>Odkopávky a prokopávky nezapažené strojně v hornině třídy těžitelnosti II skupiny 4 přes 100 do 500 m3</t>
  </si>
  <si>
    <t>https://podminky.urs.cz/item/CS_URS_2022_02/122351104</t>
  </si>
  <si>
    <t>"odkopávky s naložením na dopravní prostředek, 10% v hor. tř. 4" (2*2*2*(17.36-0.8*2)+2.5*1.2*(13.66+17.424)*0.2)*0.1</t>
  </si>
  <si>
    <t>-1685399942</t>
  </si>
  <si>
    <t>"odvozu zeminy z odkopávek na skládku, 90% hor. tř. 3" 144.73*0.9</t>
  </si>
  <si>
    <t>1329669368</t>
  </si>
  <si>
    <t>"odvozu zeminy z odkopávek na skládku, 10% hor. tř. 4" 144.73*0.1</t>
  </si>
  <si>
    <t>543511607</t>
  </si>
  <si>
    <t>-1391420527</t>
  </si>
  <si>
    <t>182251101</t>
  </si>
  <si>
    <t>Svahování násypů strojně</t>
  </si>
  <si>
    <t>-506284387</t>
  </si>
  <si>
    <t>Svahování trvalých svahů do projektovaných profilů strojně s potřebným přemístěním výkopku při svahování násypů v jakékoliv hornině</t>
  </si>
  <si>
    <t>https://podminky.urs.cz/item/CS_URS_2022_02/182251101</t>
  </si>
  <si>
    <t>"úprava přilehlých svahů" 2*2*2*(17.36-0.8*2)+2.5*1.2*(13.66+17.424)</t>
  </si>
  <si>
    <t>Zakládání</t>
  </si>
  <si>
    <t>212312111</t>
  </si>
  <si>
    <t>Lože pro trativody z betonu prostého</t>
  </si>
  <si>
    <t>-1926187877</t>
  </si>
  <si>
    <t>https://podminky.urs.cz/item/CS_URS_2022_02/212312111</t>
  </si>
  <si>
    <t>A12</t>
  </si>
  <si>
    <t>"podkladní beton pod drenáž" (31.342+14.017+45.612)*0.15*1</t>
  </si>
  <si>
    <t>212341111</t>
  </si>
  <si>
    <t>Obetonování drenážních trub mezerovitým betonem</t>
  </si>
  <si>
    <t>-518189618</t>
  </si>
  <si>
    <t>https://podminky.urs.cz/item/CS_URS_2022_02/212341111</t>
  </si>
  <si>
    <t>A13</t>
  </si>
  <si>
    <t>"obetonování drenáže drenážním betonem" 2*2*2*15.692</t>
  </si>
  <si>
    <t>212752402</t>
  </si>
  <si>
    <t>Trativod z drenážních trubek korugovaných PE-HD SN 8 perforace 360° včetně lože otevřený výkop DN 150 pro liniové stavby</t>
  </si>
  <si>
    <t>2134457599</t>
  </si>
  <si>
    <t>Trativody z drenážních trubek pro liniové stavby a komunikace se zřízením štěrkového lože pod trubky a s jejich obsypem v otevřeném výkopu trubka korugovaná sendvičová PE-HD SN 8 celoperforovaná 360° DN 150</t>
  </si>
  <si>
    <t>https://podminky.urs.cz/item/CS_URS_2022_02/212752402</t>
  </si>
  <si>
    <t>A14</t>
  </si>
  <si>
    <t>"drenáž za rubem opěry vč. obsypu" 31.342+14.017+45.612</t>
  </si>
  <si>
    <t>213141111</t>
  </si>
  <si>
    <t>Zřízení vrstvy z geotextilie v rovině nebo ve sklonu do 1:5 š do 3 m</t>
  </si>
  <si>
    <t>1177970548</t>
  </si>
  <si>
    <t>Zřízení vrstvy z geotextilie filtrační, separační, odvodňovací, ochranné, výztužné nebo protierozní v rovině nebo ve sklonu do 1:5, šířky do 3 m</t>
  </si>
  <si>
    <t>https://podminky.urs.cz/item/CS_URS_2022_02/213141111</t>
  </si>
  <si>
    <t>"geotextilie jako ochrana izolace" 176.102+294.9</t>
  </si>
  <si>
    <t>69311090</t>
  </si>
  <si>
    <t>geotextilie netkaná separační, ochranná, filtrační, drenážní PES 800g/m2</t>
  </si>
  <si>
    <t>1356498867</t>
  </si>
  <si>
    <t>273362221</t>
  </si>
  <si>
    <t>Svařovaný nosný spoj výztuže tupý D prutů do 12 mm</t>
  </si>
  <si>
    <t>-959547953</t>
  </si>
  <si>
    <t>Spoje nosné betonářské výztuže se zaručenou nebo dobrou svařitelností tupé, prutů průměru do 12 mm</t>
  </si>
  <si>
    <t>https://podminky.urs.cz/item/CS_URS_2022_02/273362221</t>
  </si>
  <si>
    <t>"Svarové propojení výztuže jako opatření proti bludným proudům" 1236</t>
  </si>
  <si>
    <t>275311126</t>
  </si>
  <si>
    <t>Základové patky a bloky z betonu prostého C 20/25</t>
  </si>
  <si>
    <t>-589853096</t>
  </si>
  <si>
    <t>Základové konstrukce z betonu prostého patky a bloky ve výkopu nebo na hlavách pilot C 20/25</t>
  </si>
  <si>
    <t>https://podminky.urs.cz/item/CS_URS_2022_02/275311126</t>
  </si>
  <si>
    <t>A18</t>
  </si>
  <si>
    <t>"patky svahu 500/800" 0.5*0.8*2*1.9</t>
  </si>
  <si>
    <t>275321118</t>
  </si>
  <si>
    <t>Základové patky a bloky mostních konstrukcí ze ŽB C 30/37</t>
  </si>
  <si>
    <t>-1252682149</t>
  </si>
  <si>
    <t>Základové konstrukce z betonu železového patky a bloky ve výkopu nebo na hlavách pilot C 30/37</t>
  </si>
  <si>
    <t>https://podminky.urs.cz/item/CS_URS_2022_02/275321118</t>
  </si>
  <si>
    <t>A19</t>
  </si>
  <si>
    <t>"betonové základy" 0.8*2*2</t>
  </si>
  <si>
    <t>275361116</t>
  </si>
  <si>
    <t>Výztuž základových patek a bloků z betonářské oceli 10 505</t>
  </si>
  <si>
    <t>854645341</t>
  </si>
  <si>
    <t>Výztuž základových konstrukcí patek a bloků z betonářské oceli 10 505 (R) nebo BSt 500</t>
  </si>
  <si>
    <t>https://podminky.urs.cz/item/CS_URS_2022_02/275361116</t>
  </si>
  <si>
    <t>"výztuž betonových základů" 0.32</t>
  </si>
  <si>
    <t>22-M</t>
  </si>
  <si>
    <t>Montáže technologických zařízení pro dopravní stavby</t>
  </si>
  <si>
    <t>127</t>
  </si>
  <si>
    <t>220111886</t>
  </si>
  <si>
    <t>Montáž průrazky včetně připevnění na stožár nebo skříň sdělovacího nebo zabezpečovacího zařízení</t>
  </si>
  <si>
    <t>1413839962</t>
  </si>
  <si>
    <t>https://podminky.urs.cz/item/CS_URS_2022_02/220111886</t>
  </si>
  <si>
    <t>128</t>
  </si>
  <si>
    <t>1132401</t>
  </si>
  <si>
    <t>BLESKOJISTKA 500 V</t>
  </si>
  <si>
    <t>-131458419</t>
  </si>
  <si>
    <t>BLESKOJISTKA HGS 100EB</t>
  </si>
  <si>
    <t>Svislé a kompletní konstrukce</t>
  </si>
  <si>
    <t>317122111</t>
  </si>
  <si>
    <t>Osazení říms z ŽB lícních panelů s kotvením délky do 2 m</t>
  </si>
  <si>
    <t>1269279490</t>
  </si>
  <si>
    <t>Osazení říms ze železobetonových lícních panelů do nosné konstrukce mostu, s kotvením délky dílce do 2 m</t>
  </si>
  <si>
    <t>https://podminky.urs.cz/item/CS_URS_2022_02/317122111</t>
  </si>
  <si>
    <t>A21</t>
  </si>
  <si>
    <t>"lísní prefabrikáty v. 60cm" 62.09/2</t>
  </si>
  <si>
    <t>59383631</t>
  </si>
  <si>
    <t>prefabrikát lícní římsový 1,99x0,60x0,12m</t>
  </si>
  <si>
    <t>-1899911520</t>
  </si>
  <si>
    <t>317171126</t>
  </si>
  <si>
    <t>Kotvení monolitického betonu římsy do mostovky kotvou do vývrtu</t>
  </si>
  <si>
    <t>-1429226696</t>
  </si>
  <si>
    <t>https://podminky.urs.cz/item/CS_URS_2022_02/317171126</t>
  </si>
  <si>
    <t>"kotvení říms vč. vývrtu pro kotvy A23 zálivky" 2*(15+19)</t>
  </si>
  <si>
    <t>13021206</t>
  </si>
  <si>
    <t>matice napínací DIN 1480 ocelová pozinkovaná M24</t>
  </si>
  <si>
    <t>1350151540</t>
  </si>
  <si>
    <t>68*2</t>
  </si>
  <si>
    <t>54879047</t>
  </si>
  <si>
    <t>kotva průvleková pro střední zatížení se šestihrannou hlavou, PZ M24 dl 200mm</t>
  </si>
  <si>
    <t>2007776452</t>
  </si>
  <si>
    <t>54879006</t>
  </si>
  <si>
    <t>patrona chemická M24x210mm</t>
  </si>
  <si>
    <t>-781549997</t>
  </si>
  <si>
    <t>31120010</t>
  </si>
  <si>
    <t>podložka DIN 125-A ZB D 24mm</t>
  </si>
  <si>
    <t>100 kus</t>
  </si>
  <si>
    <t>-481762867</t>
  </si>
  <si>
    <t>A27 * 0.01"Koeficient množství</t>
  </si>
  <si>
    <t>317321118</t>
  </si>
  <si>
    <t>Mostní římsy ze ŽB C 30/37</t>
  </si>
  <si>
    <t>-614374308</t>
  </si>
  <si>
    <t>Římsy ze železového betonu C 30/37</t>
  </si>
  <si>
    <t>https://podminky.urs.cz/item/CS_URS_2022_02/317321118</t>
  </si>
  <si>
    <t>"římsy ze ŽB" 0.36*(1.49*27.39+2.11*34.7)</t>
  </si>
  <si>
    <t>317353121</t>
  </si>
  <si>
    <t>Bednění mostních říms všech tvarů - zřízení</t>
  </si>
  <si>
    <t>-1124869727</t>
  </si>
  <si>
    <t>Bednění mostní římsy zřízení všech tvarů</t>
  </si>
  <si>
    <t>https://podminky.urs.cz/item/CS_URS_2022_02/317353121</t>
  </si>
  <si>
    <t>0.37*(34.7+27.39)+2*0.37*(1.45+2.15)</t>
  </si>
  <si>
    <t>317353221</t>
  </si>
  <si>
    <t>Bednění mostních říms všech tvarů - odstranění</t>
  </si>
  <si>
    <t>-1086468381</t>
  </si>
  <si>
    <t>Bednění mostní římsy odstranění všech tvarů</t>
  </si>
  <si>
    <t>https://podminky.urs.cz/item/CS_URS_2022_02/317353221</t>
  </si>
  <si>
    <t>317361116</t>
  </si>
  <si>
    <t>Výztuž mostních říms z betonářské oceli 10 505</t>
  </si>
  <si>
    <t>861201969</t>
  </si>
  <si>
    <t>Výztuž mostních železobetonových říms z betonářské oceli 10 505 (R) nebo BSt 500</t>
  </si>
  <si>
    <t>https://podminky.urs.cz/item/CS_URS_2022_02/317361116</t>
  </si>
  <si>
    <t>"výztuž říms" 41.05*0.15</t>
  </si>
  <si>
    <t>334323118</t>
  </si>
  <si>
    <t>Mostní opěry a úložné prahy ze ŽB C 30/37</t>
  </si>
  <si>
    <t>1959255964</t>
  </si>
  <si>
    <t>Mostní opěry a úložné prahy z betonu železového C 30/37</t>
  </si>
  <si>
    <t>https://podminky.urs.cz/item/CS_URS_2022_02/334323118</t>
  </si>
  <si>
    <t>"úložné prahy z ŽB" 0.72*2.5*2*17.595</t>
  </si>
  <si>
    <t>334323218</t>
  </si>
  <si>
    <t>Mostní křídla a závěrné zídky ze ŽB C 30/37</t>
  </si>
  <si>
    <t>-1072310031</t>
  </si>
  <si>
    <t>Mostní křídla a závěrné zídky z betonu železového C 30/37</t>
  </si>
  <si>
    <t>https://podminky.urs.cz/item/CS_URS_2022_02/334323218</t>
  </si>
  <si>
    <t>"mostní křídla ze ŽB" 0.8*1.8*(5.05+4.94)+(1.8*1.1+0.2*0.9)*(7.24+8.06)+(1.117*2.528+0.21*0.88)*2</t>
  </si>
  <si>
    <t>334351115</t>
  </si>
  <si>
    <t>Bednění systémové mostních opěr a úložných prahů z palubek pro ŽB - zřízení</t>
  </si>
  <si>
    <t>653534770</t>
  </si>
  <si>
    <t>Bednění mostních opěr a úložných prahů ze systémového bednění zřízení z palubek, pro železobeton</t>
  </si>
  <si>
    <t>https://podminky.urs.cz/item/CS_URS_2022_02/334351115</t>
  </si>
  <si>
    <t>2*2*0.72*(2.5+17.595)</t>
  </si>
  <si>
    <t>334351214</t>
  </si>
  <si>
    <t>Bednění systémové mostních opěr a úložných prahů z palubek - odstranění</t>
  </si>
  <si>
    <t>2134763564</t>
  </si>
  <si>
    <t>Bednění mostních opěr a úložných prahů ze systémového bednění odstranění z palubek</t>
  </si>
  <si>
    <t>https://podminky.urs.cz/item/CS_URS_2022_02/334351214</t>
  </si>
  <si>
    <t>334352112</t>
  </si>
  <si>
    <t>Bednění mostních křídel a závěrných zídek ze systémového bednění s výplní z palubek - zřízení</t>
  </si>
  <si>
    <t>524481676</t>
  </si>
  <si>
    <t>Bednění mostních křídel a závěrných zídek ze systémového bednění zřízení z palubek</t>
  </si>
  <si>
    <t>https://podminky.urs.cz/item/CS_URS_2022_02/334352112</t>
  </si>
  <si>
    <t>A36</t>
  </si>
  <si>
    <t>2*1.8*(5.05+4.94)+(2*1.8*0.2+0.9)*(7.24+8.06)+(3.458+3.25+0.208+0.883)*2+2*0.8*1.8+2*1.8*1.1+3.5*1.1+0.9*0.8</t>
  </si>
  <si>
    <t>334352212</t>
  </si>
  <si>
    <t>Bednění mostních křídel a závěrných zídek ze systémového bednění s výplní z palubek - odstranění</t>
  </si>
  <si>
    <t>-439481906</t>
  </si>
  <si>
    <t>Bednění mostních křídel a závěrných zídek ze systémového bednění odstranění z palubek</t>
  </si>
  <si>
    <t>https://podminky.urs.cz/item/CS_URS_2022_02/334352212</t>
  </si>
  <si>
    <t>334361216</t>
  </si>
  <si>
    <t>Výztuž dříků opěr z betonářské oceli 10 505</t>
  </si>
  <si>
    <t>-558859736</t>
  </si>
  <si>
    <t>Výztuž betonářská mostních konstrukcí opěr, úložných prahů, křídel, závěrných zídek, bloků ložisek, pilířů a sloupů z oceli 10 505 (R) nebo BSt 500 dříků opěr</t>
  </si>
  <si>
    <t>https://podminky.urs.cz/item/CS_URS_2022_02/334361216</t>
  </si>
  <si>
    <t>A38</t>
  </si>
  <si>
    <t>"výztuž úložných prahů" 63.342*0.15</t>
  </si>
  <si>
    <t>334361226</t>
  </si>
  <si>
    <t>Výztuž křídel, závěrných zdí z betonářské oceli 10 505</t>
  </si>
  <si>
    <t>-212726243</t>
  </si>
  <si>
    <t>Výztuž betonářská mostních konstrukcí opěr, úložných prahů, křídel, závěrných zídek, bloků ložisek, pilířů a sloupů z oceli 10 505 (R) nebo BSt 500 křídel, závěrných zdí</t>
  </si>
  <si>
    <t>https://podminky.urs.cz/item/CS_URS_2022_02/334361226</t>
  </si>
  <si>
    <t>A39</t>
  </si>
  <si>
    <t>"výztuž křídel" 53.451*0.125</t>
  </si>
  <si>
    <t>348171111R</t>
  </si>
  <si>
    <t>Zábrany proti dotyku z nerezu, kompletní dodávka a montáž</t>
  </si>
  <si>
    <t>-993064448</t>
  </si>
  <si>
    <t>Zábrany proti dotyku, kompletní dodávka a montáž vč. povrchové úpravy
Tahokov, nerez, 20/15-1.5, hm. 2.67 kg/m2
Výpň zábran plná deska duromeru vysokotlakého laminátu (HPL) s oboustranným dekorem, tl. 8 mm
Hmotnost zábran - žár. Zn+3x nátěr Ral 7030 - 552 kg</t>
  </si>
  <si>
    <t>348171112R</t>
  </si>
  <si>
    <t>Mostní ocelové zábradlí snímatelné na chemické kotvy - kompletní dodávka a montáž</t>
  </si>
  <si>
    <t>1597514280</t>
  </si>
  <si>
    <t>Mostní ocelové zábradlí snímatelné na chemické kotvy - kompletní dodávka a montáž
Hmotnost zábradlí - žár. Zn+3x nátěr Ral 5010 - 2 755,35 kg</t>
  </si>
  <si>
    <t>"kompletní dodávka A41 montáž mostního zábradlí vč. povrchové úpravy A41 kotvení A41 podlití patek plastmaltou" 34.35+26.88</t>
  </si>
  <si>
    <t>388995214</t>
  </si>
  <si>
    <t>Chránička kabelů z trub HDPE v římse DN 160</t>
  </si>
  <si>
    <t>-1454628638</t>
  </si>
  <si>
    <t>Chránička kabelů v římse z trub HDPE přes DN 140 do DN 160</t>
  </si>
  <si>
    <t>https://podminky.urs.cz/item/CS_URS_2022_02/388995214</t>
  </si>
  <si>
    <t>"chráničky pro kabely v římse DN 136/160" 2*(27.39+34.7)+4*2</t>
  </si>
  <si>
    <t>Vodorovné konstrukce</t>
  </si>
  <si>
    <t>421321108</t>
  </si>
  <si>
    <t>Mostní nosné konstrukce deskové přechodové ze ŽB C 30/37</t>
  </si>
  <si>
    <t>-787145618</t>
  </si>
  <si>
    <t>Mostní železobetonové nosné konstrukce deskové nebo klenbové deskové přechodové, z betonu C 30/37</t>
  </si>
  <si>
    <t>https://podminky.urs.cz/item/CS_URS_2022_02/421321108</t>
  </si>
  <si>
    <t>"monolitická ŽB mostovka" (0.358+0.207)/2*18.4*10.196+(2.5*2*17.65+(1.1+0.8)*2*1.1)*1.16</t>
  </si>
  <si>
    <t>421361226</t>
  </si>
  <si>
    <t>Výztuž ŽB deskového mostu z betonářské oceli 10 505</t>
  </si>
  <si>
    <t>1260641217</t>
  </si>
  <si>
    <t>Výztuž deskových konstrukcí z betonářské oceli 10 505 (R) nebo BSt 500 deskového mostu</t>
  </si>
  <si>
    <t>https://podminky.urs.cz/item/CS_URS_2022_02/421361226</t>
  </si>
  <si>
    <t>"výztuž mostovky" 160.218*0.15</t>
  </si>
  <si>
    <t>423321128</t>
  </si>
  <si>
    <t>Mostní nosné konstrukce trámové ze ŽB C 30/37</t>
  </si>
  <si>
    <t>1346204801</t>
  </si>
  <si>
    <t>Mostní železobetonové nosné konstrukce trámové trámové, z betonu C 30/37</t>
  </si>
  <si>
    <t>https://podminky.urs.cz/item/CS_URS_2022_02/423321128</t>
  </si>
  <si>
    <t>"mostní trámové konstrukce prefabrikované, kompletní dodávka A45 montáž" 0.239*12*17</t>
  </si>
  <si>
    <t>423351112</t>
  </si>
  <si>
    <t>Bednění desky - zřízení</t>
  </si>
  <si>
    <t>41083489</t>
  </si>
  <si>
    <t>Bednění trámové a komorové konstrukce podhledu potlačení desky zřízení</t>
  </si>
  <si>
    <t>https://podminky.urs.cz/item/CS_URS_2022_02/423351112</t>
  </si>
  <si>
    <t>(0.21*2+0.63+1.33)*10.2+2*1.5*18.6+15.7*(1.8+2)+4*2.5*2</t>
  </si>
  <si>
    <t>423351212</t>
  </si>
  <si>
    <t>Bednění desky - odstranění</t>
  </si>
  <si>
    <t>-1657877962</t>
  </si>
  <si>
    <t>Bednění trámové a komorové konstrukce podhledu potlačení desky odstranění</t>
  </si>
  <si>
    <t>https://podminky.urs.cz/item/CS_URS_2022_02/423351212</t>
  </si>
  <si>
    <t>423355311</t>
  </si>
  <si>
    <t>Ztracené bednění</t>
  </si>
  <si>
    <t>235201360</t>
  </si>
  <si>
    <t>Ztracené bednění říms</t>
  </si>
  <si>
    <t>https://podminky.urs.cz/item/CS_URS_2022_02/423355311</t>
  </si>
  <si>
    <t>"ztracené bednění říms" 0.25*(34.7+27.39)</t>
  </si>
  <si>
    <t>"ztracené bednění mostovkové desky" 16*0.61*10.2</t>
  </si>
  <si>
    <t>"Celkem: "A48+B48</t>
  </si>
  <si>
    <t>423361216</t>
  </si>
  <si>
    <t>Výztuž trámové konstrukce z betonářské oceli 10 505</t>
  </si>
  <si>
    <t>1258970713</t>
  </si>
  <si>
    <t>Výztuž trámové a komorové konstrukce z betonářské oceli 10 505 (R) nebo BSt 500 trámové konstrukce</t>
  </si>
  <si>
    <t>https://podminky.urs.cz/item/CS_URS_2022_02/423361216</t>
  </si>
  <si>
    <t>"výztuž trámových prefabrikátů" 48.756*0.150</t>
  </si>
  <si>
    <t>451315125</t>
  </si>
  <si>
    <t>Podkladní nebo výplňová vrstva z betonu C 16/20 tl do 150 mm</t>
  </si>
  <si>
    <t>1809670338</t>
  </si>
  <si>
    <t>Podkladní a výplňové vrstvy z betonu prostého tloušťky do 150 mm, z betonu C 16/20</t>
  </si>
  <si>
    <t>https://podminky.urs.cz/item/CS_URS_2022_02/451315125</t>
  </si>
  <si>
    <t>"podkladní beton v tl. 15cm" 3.2*2.6</t>
  </si>
  <si>
    <t>451477121</t>
  </si>
  <si>
    <t>Podkladní vrstva plastbetonová drenážní první vrstva tl 20 mm</t>
  </si>
  <si>
    <t>-2025369946</t>
  </si>
  <si>
    <t>Podkladní vrstva plastbetonová drenážní, tloušťky do 20 mm první vrstva</t>
  </si>
  <si>
    <t>https://podminky.urs.cz/item/CS_URS_2022_02/451477121</t>
  </si>
  <si>
    <t>"drenážní plastbeton v tl. 3,5cm" 0.22*2*15.2</t>
  </si>
  <si>
    <t>451477122</t>
  </si>
  <si>
    <t>Podkladní vrstva plastbetonová drenážní každá další vrstva tl 20 mm</t>
  </si>
  <si>
    <t>329084767</t>
  </si>
  <si>
    <t>Podkladní vrstva plastbetonová drenážní, tloušťky do 20 mm každá další vrstva</t>
  </si>
  <si>
    <t>https://podminky.urs.cz/item/CS_URS_2022_02/451477122</t>
  </si>
  <si>
    <t>452471101</t>
  </si>
  <si>
    <t>Podkladní vrstva z polymermalty tl do 10 mm</t>
  </si>
  <si>
    <t>902155778</t>
  </si>
  <si>
    <t>https://podminky.urs.cz/item/CS_URS_2022_02/452471101</t>
  </si>
  <si>
    <t>"polymermalta mezi stávající opěru A53 nový úložný práh tl. 10 mm" 2*15.7*2.3</t>
  </si>
  <si>
    <t>452471131</t>
  </si>
  <si>
    <t>Výplňová vrstva z plastmalty</t>
  </si>
  <si>
    <t>1109080193</t>
  </si>
  <si>
    <t>Podkladní a výplňová vrstva z modifikované malty cementové výplňová jakákoliv vrstva</t>
  </si>
  <si>
    <t>https://podminky.urs.cz/item/CS_URS_2022_02/452471131</t>
  </si>
  <si>
    <t>"podlití podkladnic plastmaltou v tl. 10 mm" 4*0.37*0.01*0.12*15.2/0.7</t>
  </si>
  <si>
    <t>458311131</t>
  </si>
  <si>
    <t>Filtrační vrstvy z betonu drenážního hutněného po vrstvách</t>
  </si>
  <si>
    <t>1809005243</t>
  </si>
  <si>
    <t>Výplňové klíny a filtrační vrstvy za opěrou z betonu hutněného po vrstvách filtračního drenážního</t>
  </si>
  <si>
    <t>https://podminky.urs.cz/item/CS_URS_2022_02/458311131</t>
  </si>
  <si>
    <t>"Drenážní plastbeton pro odvodnění izolace mosotvky" 2*15.2*0.19*0.2</t>
  </si>
  <si>
    <t>465317212</t>
  </si>
  <si>
    <t>Dlažba (zpevnění) svahu u mostních opěr tl do 150 mm z betonu prostého C 25/30</t>
  </si>
  <si>
    <t>1545088456</t>
  </si>
  <si>
    <t>Dlažba (zpevnění) svahu u mostních opěr z betonu tloušťky do 150 mm, z betonu C 25/30 prostého</t>
  </si>
  <si>
    <t>https://podminky.urs.cz/item/CS_URS_2022_02/465317212</t>
  </si>
  <si>
    <t>"dlažba z kamene vč. lože bet. tl. 15cm" (11+13)*1.2*1.7</t>
  </si>
  <si>
    <t>565165112</t>
  </si>
  <si>
    <t>Asfaltový beton vrstva podkladní ACP 16+ (obalované kamenivo OKS) tl 90 mm š do 3 m</t>
  </si>
  <si>
    <t>-86286645</t>
  </si>
  <si>
    <t>Asfaltový beton vrstva podkladní ACP 16+ (obalované kamenivo střednězrnné - OKS) s rozprostřením a zhutněním v pruhu šířky přes 1,5 do 3 m, po zhutnění tl. 90 mm</t>
  </si>
  <si>
    <t>https://podminky.urs.cz/item/CS_URS_2022_02/565165112</t>
  </si>
  <si>
    <t>416430864</t>
  </si>
  <si>
    <t>2*115.52</t>
  </si>
  <si>
    <t>573231108</t>
  </si>
  <si>
    <t>Postřik živičný spojovací ze silniční emulze v množství 0,50 kg/m2</t>
  </si>
  <si>
    <t>1911074285</t>
  </si>
  <si>
    <t>Postřik spojovací PS bez posypu kamenivem ze silniční emulze, v množství 0,50 kg/m2</t>
  </si>
  <si>
    <t>https://podminky.urs.cz/item/CS_URS_2022_02/573231108</t>
  </si>
  <si>
    <t>A59</t>
  </si>
  <si>
    <t>1*115.52</t>
  </si>
  <si>
    <t>60</t>
  </si>
  <si>
    <t>Asfaltový koberec mastixový SMA 8 (AKMJ) tl 35 mm š do 3 m</t>
  </si>
  <si>
    <t>818886510</t>
  </si>
  <si>
    <t>Asfaltový koberec mastixový SMA 8 (AKMJ) s rozprostřením a se zhutněním v pruhu šířky do 3 m, po zhutnění tl. 40 mm</t>
  </si>
  <si>
    <t>61</t>
  </si>
  <si>
    <t>307946374</t>
  </si>
  <si>
    <t>Asfaltový beton vrstva ložní ACL 16+(ABH) s rozprostřením a zhutněním z nemodifikovaného asfaltu v pruhu šířky do 3 m, po zhutnění tl. 70 mm</t>
  </si>
  <si>
    <t>62</t>
  </si>
  <si>
    <t>578133112</t>
  </si>
  <si>
    <t>Litý asfalt MA 11 IV (LAS) tl 35 mm š do 3 m z nemodifikovaného asfaltu</t>
  </si>
  <si>
    <t>-149098450</t>
  </si>
  <si>
    <t>Litý asfalt MA 11 (LAS) s rozprostřením z nemodifikovaného asfaltu v pruhu šířky do 3 m tl. 35 mm</t>
  </si>
  <si>
    <t>https://podminky.urs.cz/item/CS_URS_2022_02/578133112</t>
  </si>
  <si>
    <t>A62</t>
  </si>
  <si>
    <t>"ochrana izolace litým asf. MA 11 IV" (15-2*0.2-4*0.37)*15.2</t>
  </si>
  <si>
    <t>596992122</t>
  </si>
  <si>
    <t>Impregnační nátěr betonového povrchu hydrofobní dvojnásobný</t>
  </si>
  <si>
    <t>-1419957541</t>
  </si>
  <si>
    <t>https://podminky.urs.cz/item/CS_URS_2022_02/596992122</t>
  </si>
  <si>
    <t>A63</t>
  </si>
  <si>
    <t>"hydrofobní impregnace říms" 27.39*(0.15+1.45)+34.7*(0.15+2.15)</t>
  </si>
  <si>
    <t>Úpravy povrchů, podlahy a osazování výplní</t>
  </si>
  <si>
    <t>64</t>
  </si>
  <si>
    <t>622151011</t>
  </si>
  <si>
    <t>Sjednocující nátěr omítky</t>
  </si>
  <si>
    <t>863869394</t>
  </si>
  <si>
    <t>Penetrační nátěr vnějších pastovitých tenkovrstvých omítek silikátový paropropustný stěn</t>
  </si>
  <si>
    <t>https://podminky.urs.cz/item/CS_URS_2022_02/622151011</t>
  </si>
  <si>
    <t>A64</t>
  </si>
  <si>
    <t>"sanace omítky líce křídel - sjednocující nátěr" (6*9+6.5*9.5/2)</t>
  </si>
  <si>
    <t>65</t>
  </si>
  <si>
    <t>622335102</t>
  </si>
  <si>
    <t>Oprava cementové hladké omítky vnějších stěn v rozsahu přes 10 do 30 %</t>
  </si>
  <si>
    <t>928665887</t>
  </si>
  <si>
    <t>Oprava cementové omítky vnějších ploch hladké stěn, v rozsahu opravované plochy přes 10 do 30%</t>
  </si>
  <si>
    <t>https://podminky.urs.cz/item/CS_URS_2022_02/622335102</t>
  </si>
  <si>
    <t>A65</t>
  </si>
  <si>
    <t>"sanace omítky líce křídel - sanace spar cca 20% plochy" (6*9+6.5*9.5/2)*0.2</t>
  </si>
  <si>
    <t>66</t>
  </si>
  <si>
    <t>628611102</t>
  </si>
  <si>
    <t>Nátěr betonu mostu epoxidový 2x ochranný nepružný OS-B</t>
  </si>
  <si>
    <t>-498016026</t>
  </si>
  <si>
    <t>Nátěr mostních betonových konstrukcí epoxidový 2x ochranný nepružný OS-B</t>
  </si>
  <si>
    <t>https://podminky.urs.cz/item/CS_URS_2022_02/628611102</t>
  </si>
  <si>
    <t>A66</t>
  </si>
  <si>
    <t xml:space="preserve">"Nátěr betonu nad tratí proti účinkům výfukových plynů  - Ral 7030" 8*(17*2.834+1.5)</t>
  </si>
  <si>
    <t>67</t>
  </si>
  <si>
    <t>628633111</t>
  </si>
  <si>
    <t>Spárování kamenného zdiva mostů aktivovanou maltou spára hl do 40 mm dl do 6 m/m2</t>
  </si>
  <si>
    <t>44963058</t>
  </si>
  <si>
    <t>Spárování zdiva pilířů, opěr a křídel mostů z lomového kamene aktivovanou maltou, hloubky do 40 mm délka spáry na 1 m2 upravované plochy do 6 m</t>
  </si>
  <si>
    <t>https://podminky.urs.cz/item/CS_URS_2022_02/628633111</t>
  </si>
  <si>
    <t>A67</t>
  </si>
  <si>
    <t>"spárování zdiva z kamene cca 10% plochy" ((6*9+6.5*9.5)/2+2*0.45*(6+6.5))*0.1</t>
  </si>
  <si>
    <t>629995211</t>
  </si>
  <si>
    <t>Očištění vnějších ploch otryskáním nesušeným křemičitým pískem omítnutého povrchu</t>
  </si>
  <si>
    <t>-1635254495</t>
  </si>
  <si>
    <t>Očištění vnějších ploch tryskáním křemičitým pískem nesušeným ( metodou torbo tryskání), povrchu omítnutého</t>
  </si>
  <si>
    <t>https://podminky.urs.cz/item/CS_URS_2022_02/629995211</t>
  </si>
  <si>
    <t>A68</t>
  </si>
  <si>
    <t>"sanace omítky líce křídel" (6*9+6.5*9.5/2)</t>
  </si>
  <si>
    <t>69</t>
  </si>
  <si>
    <t>629995213</t>
  </si>
  <si>
    <t>Očištění vnějších ploch otryskáním nesušeným křemičitým pískem kamenného tvrdého povrchu</t>
  </si>
  <si>
    <t>703467773</t>
  </si>
  <si>
    <t>Očištění vnějších ploch tryskáním křemičitým pískem nesušeným ( metodou torbo tryskání), povrchu kamenného přírodního tvrdého</t>
  </si>
  <si>
    <t>https://podminky.urs.cz/item/CS_URS_2022_02/629995213</t>
  </si>
  <si>
    <t>A69</t>
  </si>
  <si>
    <t>"sanace kamene otryskáním" (6*9+6.5*9.5)/2+2*0.45*(6+6.5)</t>
  </si>
  <si>
    <t>70</t>
  </si>
  <si>
    <t>629995219</t>
  </si>
  <si>
    <t>Očištění vnějších ploch otryskáním nesušeným křemičitým pískem betonového povrchu</t>
  </si>
  <si>
    <t>-268416889</t>
  </si>
  <si>
    <t>Očištění vnějších ploch tryskáním křemičitým pískem nesušeným ( metodou torbo tryskání), povrchu betonového</t>
  </si>
  <si>
    <t>https://podminky.urs.cz/item/CS_URS_2022_02/629995219</t>
  </si>
  <si>
    <t>A70</t>
  </si>
  <si>
    <t>"sanace zdiva líce opěr" (6+6.5)*17</t>
  </si>
  <si>
    <t>711</t>
  </si>
  <si>
    <t>Izolace proti vodě, vlhkosti a plynům</t>
  </si>
  <si>
    <t>111</t>
  </si>
  <si>
    <t>711112001</t>
  </si>
  <si>
    <t>Provedení izolace proti zemní vlhkosti svislé za studena nátěrem penetračním</t>
  </si>
  <si>
    <t>812362329</t>
  </si>
  <si>
    <t>Provedení izolace proti zemní vlhkosti natěradly a tmely za studena na ploše svislé S nátěrem penetračním</t>
  </si>
  <si>
    <t>https://podminky.urs.cz/item/CS_URS_2022_02/711112001</t>
  </si>
  <si>
    <t>A111</t>
  </si>
  <si>
    <t>"penetr. nátěr spodní stavby" 2.14*2*15.65+(2+3.4)*2+(2+2)*(7.2+8.1*1.1)+(2+0.8)*(4.9+5+2*1.1)</t>
  </si>
  <si>
    <t>112</t>
  </si>
  <si>
    <t>11163150</t>
  </si>
  <si>
    <t>lak penetrační asfaltový</t>
  </si>
  <si>
    <t>-1597098702</t>
  </si>
  <si>
    <t>113</t>
  </si>
  <si>
    <t>711112002</t>
  </si>
  <si>
    <t>Provedení izolace proti zemní vlhkosti svislé za studena lakem asfaltovým</t>
  </si>
  <si>
    <t>503360417</t>
  </si>
  <si>
    <t>Provedení izolace proti zemní vlhkosti natěradly a tmely za studena na ploše svislé S nátěrem lakem asfaltovým</t>
  </si>
  <si>
    <t>https://podminky.urs.cz/item/CS_URS_2022_02/711112002</t>
  </si>
  <si>
    <t>A113</t>
  </si>
  <si>
    <t>"izolace spodní stavby proti zemní vlhkosti" 2*(0.8*1.7+0.9)</t>
  </si>
  <si>
    <t>114</t>
  </si>
  <si>
    <t>11163155</t>
  </si>
  <si>
    <t>lak hydroizolační z modifikovaného asfaltu</t>
  </si>
  <si>
    <t>-535151713</t>
  </si>
  <si>
    <t>115</t>
  </si>
  <si>
    <t>711131811</t>
  </si>
  <si>
    <t>Odstranění izolace proti zemní vlhkosti vodorovné</t>
  </si>
  <si>
    <t>1279078124</t>
  </si>
  <si>
    <t>Odstranění izolace proti zemní vlhkosti na ploše vodorovné V</t>
  </si>
  <si>
    <t>https://podminky.urs.cz/item/CS_URS_2022_02/711131811</t>
  </si>
  <si>
    <t>A115</t>
  </si>
  <si>
    <t>"odstranění izolace mostovky, suť 0,056 t/m2" 224</t>
  </si>
  <si>
    <t>116</t>
  </si>
  <si>
    <t>711142559</t>
  </si>
  <si>
    <t>Provedení izolace proti zemní vlhkosti pásy přitavením svislé NAIP</t>
  </si>
  <si>
    <t>-815024186</t>
  </si>
  <si>
    <t>Provedení izolace proti zemní vlhkosti pásy přitavením NAIP na ploše svislé S</t>
  </si>
  <si>
    <t>https://podminky.urs.cz/item/CS_URS_2022_02/711142559</t>
  </si>
  <si>
    <t>A116</t>
  </si>
  <si>
    <t>"izolace spodní stavby" 2.14*2*15.65+(2+3.4)*2+(2+2)*(7.2+8.1*1.1)+(2+0.8)*(4.9+5+2*1.1)</t>
  </si>
  <si>
    <t>"Těsnění spáry spodní stavby - zdvojená izolace NAIP š. 300+500mm, separace" 38.72*0.8</t>
  </si>
  <si>
    <t>C116</t>
  </si>
  <si>
    <t>"Celkem: "A116+B116</t>
  </si>
  <si>
    <t>117</t>
  </si>
  <si>
    <t>62832001</t>
  </si>
  <si>
    <t>pás asfaltový natavitelný oxidovaný tl 3,5mm typu V60 S35 s vložkou ze skleněné rohože, s jemnozrnným minerálním posypem</t>
  </si>
  <si>
    <t>852142931</t>
  </si>
  <si>
    <t>118</t>
  </si>
  <si>
    <t>711331383</t>
  </si>
  <si>
    <t>Provedení hydroizolace mostovek pásy na sucho samolepící</t>
  </si>
  <si>
    <t>-782607709</t>
  </si>
  <si>
    <t>Provedení izolace mostovek pásy na sucho samolepící asfaltový pás</t>
  </si>
  <si>
    <t>https://podminky.urs.cz/item/CS_URS_2022_02/711331383</t>
  </si>
  <si>
    <t>A118</t>
  </si>
  <si>
    <t>"asf. lepenka na mostovku" 2.5*2*17.65+(1.1+0.8)*2*1.1</t>
  </si>
  <si>
    <t>119</t>
  </si>
  <si>
    <t>62866281</t>
  </si>
  <si>
    <t>pás asfaltový samolepicí modifikovaný SBS tl 3,0mm s vložkou ze skleněné tkaniny se spalitelnou fólií nebo jemnozrnným minerálním posypem nebo textilií na horní</t>
  </si>
  <si>
    <t>214590594</t>
  </si>
  <si>
    <t>pás asfaltový samolepicí modifikovaný SBS tl 3,0mm s vložkou ze skleněné tkaniny se spalitelnou fólií nebo jemnozrnným minerálním posypem nebo textilií na horním povrchu</t>
  </si>
  <si>
    <t>120</t>
  </si>
  <si>
    <t>711491177</t>
  </si>
  <si>
    <t>Připevnění doplňků izolace proti vodě nerezovou lištou</t>
  </si>
  <si>
    <t>1562651187</t>
  </si>
  <si>
    <t>Provedení doplňků izolace proti vodě textilií připevnění izolace nerezovou lištou</t>
  </si>
  <si>
    <t>https://podminky.urs.cz/item/CS_URS_2022_02/711491177</t>
  </si>
  <si>
    <t>"Kotvení izolace nerez lištou 5x40mm A120 nerezovými kotvami M10-70, á 300mm, izolační stěrka" 63</t>
  </si>
  <si>
    <t>121</t>
  </si>
  <si>
    <t>28323021</t>
  </si>
  <si>
    <t>lišta tvarovací nerezová tvaru L š 12mm</t>
  </si>
  <si>
    <t>-786838394</t>
  </si>
  <si>
    <t>122</t>
  </si>
  <si>
    <t>59055015</t>
  </si>
  <si>
    <t>kotva průvlaková včetně podložky a matky M10x90mm</t>
  </si>
  <si>
    <t>SADA</t>
  </si>
  <si>
    <t>-2040197396</t>
  </si>
  <si>
    <t>A122</t>
  </si>
  <si>
    <t>"kotva á 300mm" 63/0.3</t>
  </si>
  <si>
    <t>123</t>
  </si>
  <si>
    <t>998711101</t>
  </si>
  <si>
    <t>Přesun hmot tonážní pro izolace proti vodě, vlhkosti a plynům v objektech v do 6 m</t>
  </si>
  <si>
    <t>1853336667</t>
  </si>
  <si>
    <t>Přesun hmot pro izolace proti vodě, vlhkosti a plynům stanovený z hmotnosti přesunovaného materiálu vodorovná dopravní vzdálenost do 50 m v objektech výšky do 6 m</t>
  </si>
  <si>
    <t>https://podminky.urs.cz/item/CS_URS_2022_02/998711101</t>
  </si>
  <si>
    <t>713</t>
  </si>
  <si>
    <t>Izolace tepelné</t>
  </si>
  <si>
    <t>124</t>
  </si>
  <si>
    <t>713143111R</t>
  </si>
  <si>
    <t>Hydroizolační systém ze stříkané tvrdé PUR pěny tl 5 mm</t>
  </si>
  <si>
    <t>2139813587</t>
  </si>
  <si>
    <t>A124</t>
  </si>
  <si>
    <t>"stříkaná hydroizolace nosné konstrukce tl. 5mm" 18.4*(15.2+2*0.3)+(0.8+1.1)*2*1.1</t>
  </si>
  <si>
    <t>125</t>
  </si>
  <si>
    <t>998713101</t>
  </si>
  <si>
    <t>Přesun hmot tonážní pro izolace tepelné v objektech v do 6 m</t>
  </si>
  <si>
    <t>1296574447</t>
  </si>
  <si>
    <t>Přesun hmot pro izolace tepelné stanovený z hmotnosti přesunovaného materiálu vodorovná dopravní vzdálenost do 50 m v objektech výšky do 6 m</t>
  </si>
  <si>
    <t>https://podminky.urs.cz/item/CS_URS_2022_02/998713101</t>
  </si>
  <si>
    <t>764</t>
  </si>
  <si>
    <t>Konstrukce klempířské</t>
  </si>
  <si>
    <t>126</t>
  </si>
  <si>
    <t>764212436</t>
  </si>
  <si>
    <t>Oplechování rovné okapové hrany z Pz plechu rš 500 mm</t>
  </si>
  <si>
    <t>400209069</t>
  </si>
  <si>
    <t>Oplechování střešních prvků z pozinkovaného plechu okapu okapovým plechem střechy rovné rš 500 mm</t>
  </si>
  <si>
    <t>https://podminky.urs.cz/item/CS_URS_2022_02/764212436</t>
  </si>
  <si>
    <t>A126</t>
  </si>
  <si>
    <t>"okapnička" 34.7+27.39</t>
  </si>
  <si>
    <t>Trubní vedení</t>
  </si>
  <si>
    <t>71</t>
  </si>
  <si>
    <t>850421811</t>
  </si>
  <si>
    <t>Bourání stávajícího potrubí z trub litinových DN přes 400 do 500</t>
  </si>
  <si>
    <t>309210889</t>
  </si>
  <si>
    <t>Bourání stávajícího potrubí z trub litinových hrdlových nebo přírubových v otevřeném výkopu DN přes 400 do 500</t>
  </si>
  <si>
    <t>https://podminky.urs.cz/item/CS_URS_2022_02/850421811</t>
  </si>
  <si>
    <t>"demolice litinového potrubí DN 500, hmotnost cca 150 kg/m, odvoz A71 likvidace v režii zhotovitele" 30</t>
  </si>
  <si>
    <t>72</t>
  </si>
  <si>
    <t>850441811</t>
  </si>
  <si>
    <t>Bourání stávajícího potrubí z trub litinových DN přes 500 do 600</t>
  </si>
  <si>
    <t>730933857</t>
  </si>
  <si>
    <t>Bourání stávajícího potrubí z trub litinových hrdlových nebo přírubových v otevřeném výkopu DN přes 500 do 600</t>
  </si>
  <si>
    <t>https://podminky.urs.cz/item/CS_URS_2022_02/850441811</t>
  </si>
  <si>
    <t>"demolice litinového potrubí DN 600, hmotnost cca 200 kg/m, odvoz A72 likvidace v režii zhotovitele" 30</t>
  </si>
  <si>
    <t>73</t>
  </si>
  <si>
    <t>895111121</t>
  </si>
  <si>
    <t>Revizní šachta drenáže</t>
  </si>
  <si>
    <t>1861743187</t>
  </si>
  <si>
    <t>https://podminky.urs.cz/item/CS_URS_2022_02/895111121</t>
  </si>
  <si>
    <t>A73</t>
  </si>
  <si>
    <t>"revizní šachta drenáže v rubu opěry 2" 1</t>
  </si>
  <si>
    <t>74</t>
  </si>
  <si>
    <t>911381832</t>
  </si>
  <si>
    <t>Odstranění městské ochranné betonové zábrany délky 1 m výšky 0,5 m</t>
  </si>
  <si>
    <t>-291217303</t>
  </si>
  <si>
    <t>Odstranění městské ochranné zábrany s naložením na dopravní prostředek průběžné nebo koncové délky 1 m, výšky 0,5 m</t>
  </si>
  <si>
    <t>https://podminky.urs.cz/item/CS_URS_2022_02/911381832</t>
  </si>
  <si>
    <t>A74</t>
  </si>
  <si>
    <t>"odstranění stáv. bet. svodidel v. 0,5m, odvoz na SÚS, hmotnost 0,261 t/m" 32</t>
  </si>
  <si>
    <t>75</t>
  </si>
  <si>
    <t>914112111</t>
  </si>
  <si>
    <t>Tabulka s označením evidenčního čísla mostu</t>
  </si>
  <si>
    <t>1480047893</t>
  </si>
  <si>
    <t>Tabulka s označením evidenčního čísla mostu na sloupek</t>
  </si>
  <si>
    <t>https://podminky.urs.cz/item/CS_URS_2022_02/914112111</t>
  </si>
  <si>
    <t>76</t>
  </si>
  <si>
    <t>916231213</t>
  </si>
  <si>
    <t>Osazení chodníkového obrubníku betonového stojatého s boční opěrou do lože z betonu prostého</t>
  </si>
  <si>
    <t>-783751384</t>
  </si>
  <si>
    <t>Osazení chodníkového obrubníku betonového se zřízením lože, s vyplněním a zatřením spár cementovou maltou stojatého s boční opěrou z betonu prostého, do lože z betonu prostého</t>
  </si>
  <si>
    <t>https://podminky.urs.cz/item/CS_URS_2022_02/916231213</t>
  </si>
  <si>
    <t>A76</t>
  </si>
  <si>
    <t>"obruba kolem kamenné dlažby" 33.6</t>
  </si>
  <si>
    <t>77</t>
  </si>
  <si>
    <t>59217017</t>
  </si>
  <si>
    <t>obrubník betonový chodníkový 1000x100x250mm</t>
  </si>
  <si>
    <t>-1314862904</t>
  </si>
  <si>
    <t>78</t>
  </si>
  <si>
    <t>919121212</t>
  </si>
  <si>
    <t>Těsnění spár zálivkou za studena pro komůrky š 10 mm hl 20 mm bez těsnicího profilu</t>
  </si>
  <si>
    <t>327082176</t>
  </si>
  <si>
    <t>Utěsnění dilatačních spár zálivkou za studena v cementobetonovém nebo živičném krytu včetně adhezního nátěru bez těsnicího profilu pod zálivkou, pro komůrky šířky 10 mm, hloubky 20 mm</t>
  </si>
  <si>
    <t>https://podminky.urs.cz/item/CS_URS_2022_02/919121212</t>
  </si>
  <si>
    <t>A78</t>
  </si>
  <si>
    <t>"asf. zálivka u obrub říms mostu, vč. adhezního nátěru" 62.09</t>
  </si>
  <si>
    <t>79</t>
  </si>
  <si>
    <t>919122111</t>
  </si>
  <si>
    <t>Těsnění spár zálivkou za tepla pro komůrky š 10 mm hl 20 mm s těsnicím profilem</t>
  </si>
  <si>
    <t>498739687</t>
  </si>
  <si>
    <t>Utěsnění dilatačních spár zálivkou za tepla v cementobetonovém nebo živičném krytu včetně adhezního nátěru s těsnicím profilem pod zálivkou, pro komůrky šířky 10 mm, hloubky 20 mm</t>
  </si>
  <si>
    <t>https://podminky.urs.cz/item/CS_URS_2022_02/919122111</t>
  </si>
  <si>
    <t>A79</t>
  </si>
  <si>
    <t>"těsnící tmel ve spáře říms u lícních prefabrikátů 20x10, vč. adhezního nátěru" 62.09</t>
  </si>
  <si>
    <t>80</t>
  </si>
  <si>
    <t>919122111.1</t>
  </si>
  <si>
    <t>449285034</t>
  </si>
  <si>
    <t>https://podminky.urs.cz/item/CS_URS_2022_02/919122111.1</t>
  </si>
  <si>
    <t>A80</t>
  </si>
  <si>
    <t>"Těsnící tmel ve smršťovací spáře říms, 20x5, adhezní nátěr" 11.15</t>
  </si>
  <si>
    <t>81</t>
  </si>
  <si>
    <t>919122131</t>
  </si>
  <si>
    <t>Těsnění spár zálivkou za tepla pro komůrky š 20 mm hl 30 mm s těsnicím profilem</t>
  </si>
  <si>
    <t>-2064025769</t>
  </si>
  <si>
    <t>Utěsnění dilatačních spár zálivkou za tepla v cementobetonovém nebo živičném krytu včetně adhezního nátěru s těsnicím profilem pod zálivkou, pro komůrky šířky 20 mm, hloubky 30 mm</t>
  </si>
  <si>
    <t>https://podminky.urs.cz/item/CS_URS_2022_02/919122131</t>
  </si>
  <si>
    <t>A81</t>
  </si>
  <si>
    <t>"Těsnící tmel v dilatační spáře říms, 20x20, adhezní nátěr" 8.64</t>
  </si>
  <si>
    <t>82</t>
  </si>
  <si>
    <t>919131121R</t>
  </si>
  <si>
    <t>Kotvení úložných prahů a křídel D 16 mm dl 500 mm</t>
  </si>
  <si>
    <t>1586401568</t>
  </si>
  <si>
    <t>83</t>
  </si>
  <si>
    <t>931992121</t>
  </si>
  <si>
    <t>Výplň dilatačních spár z extrudovaného polystyrénu tl 20 mm</t>
  </si>
  <si>
    <t>-1525382966</t>
  </si>
  <si>
    <t>Výplň dilatačních spár z polystyrenu extrudovaného, tloušťky 20 mm</t>
  </si>
  <si>
    <t>https://podminky.urs.cz/item/CS_URS_2022_02/931992121</t>
  </si>
  <si>
    <t>A83</t>
  </si>
  <si>
    <t>"dilatační spáry z polystyrenu" 2*2*(0.8*1.1)</t>
  </si>
  <si>
    <t>"svislá dilatační spára spodní stavby" 1.95+1.69+1.71+1.97</t>
  </si>
  <si>
    <t>"Polystyren na UP 20x100" 3.14</t>
  </si>
  <si>
    <t>D83</t>
  </si>
  <si>
    <t>"Celkem: "A83+B83+C83</t>
  </si>
  <si>
    <t>84</t>
  </si>
  <si>
    <t>931994102</t>
  </si>
  <si>
    <t>Těsnění dilatační spáry betonové konstrukce povrchovým těsnicím pásem</t>
  </si>
  <si>
    <t>1193143040</t>
  </si>
  <si>
    <t>Těsnění spáry betonové konstrukce pásy, profily, tmely těsnicím pásem povrchovým, spáry dilatační</t>
  </si>
  <si>
    <t>https://podminky.urs.cz/item/CS_URS_2022_02/931994102</t>
  </si>
  <si>
    <t>A84</t>
  </si>
  <si>
    <t>"dilatační spára" 2*1.6+2*2.3</t>
  </si>
  <si>
    <t>85</t>
  </si>
  <si>
    <t>931994132</t>
  </si>
  <si>
    <t>Těsnění dilatační spáry betonové konstrukce silikonovým tmelem do pl 4,0 cm2</t>
  </si>
  <si>
    <t>-586630472</t>
  </si>
  <si>
    <t>Těsnění spáry betonové konstrukce pásy, profily, tmely tmelem silikonovým spáry dilatační do 4,0 cm2</t>
  </si>
  <si>
    <t>https://podminky.urs.cz/item/CS_URS_2022_02/931994132</t>
  </si>
  <si>
    <t>A85</t>
  </si>
  <si>
    <t>"Těsnící tmel v líci UP 20x20" 31.4</t>
  </si>
  <si>
    <t>D85</t>
  </si>
  <si>
    <t>"Celkem: "A85+B85+C85</t>
  </si>
  <si>
    <t>86</t>
  </si>
  <si>
    <t>931994161</t>
  </si>
  <si>
    <t>Těsnění smrštitelných spár betonové konstrukce těsnicím pásem a polystyrenem</t>
  </si>
  <si>
    <t>-1264164534</t>
  </si>
  <si>
    <t>Těsnění spáry betonové konstrukce pásy, profily, tmely pásem izolačním těsnicím a polystyrenem spáry smrštitelné</t>
  </si>
  <si>
    <t>https://podminky.urs.cz/item/CS_URS_2022_02/931994161</t>
  </si>
  <si>
    <t>"smršťovací spáry" 2*1.6+3*2.3</t>
  </si>
  <si>
    <t>"předtěsnění A86 polystyren 20 v dilatační spáře říms" 8.64</t>
  </si>
  <si>
    <t>C86</t>
  </si>
  <si>
    <t>"Celkem: "A86+B86</t>
  </si>
  <si>
    <t>87</t>
  </si>
  <si>
    <t>936171121R</t>
  </si>
  <si>
    <t>Kovové doplňky mostního vybavení - svorníků a šroubů s matkou do otvorů</t>
  </si>
  <si>
    <t>65000454</t>
  </si>
  <si>
    <t>A87</t>
  </si>
  <si>
    <t>"Vyvedení výztuže pro měření bludných proudů z nerez oceli A4" 2</t>
  </si>
  <si>
    <t>88</t>
  </si>
  <si>
    <t>936946111</t>
  </si>
  <si>
    <t>Ochranné vodivé propojení mostního vybavení - zemnící svod bludných proudů drát pr. 10mm Zn</t>
  </si>
  <si>
    <t>-1069202659</t>
  </si>
  <si>
    <t>Ochranné vodivé propojení mostního vybavení zemnící svod bludných proudů</t>
  </si>
  <si>
    <t>https://podminky.urs.cz/item/CS_URS_2022_02/936946111</t>
  </si>
  <si>
    <t>89</t>
  </si>
  <si>
    <t>962041211</t>
  </si>
  <si>
    <t>Bourání mostních zdí a pilířů z betonu prostého</t>
  </si>
  <si>
    <t>1897992442</t>
  </si>
  <si>
    <t>Bourání mostních konstrukcí zdiva a pilířů z prostého betonu</t>
  </si>
  <si>
    <t>https://podminky.urs.cz/item/CS_URS_2022_02/962041211</t>
  </si>
  <si>
    <t>A89</t>
  </si>
  <si>
    <t>"bourání bet. zdiva zábradlí, suť 2,2t/m3" (0.25*0.15+3*3.14/4*0.085^2)*(31.626+32.693)+0.2*0.25*0.85*(15+15)</t>
  </si>
  <si>
    <t>"bourání bet. zdiva říms, suť 2,2t/m3" (0.6*0.4+1.8*0.3+3.6*0.3)*32</t>
  </si>
  <si>
    <t>"bourání bet. zdiva křídel, suť 2,2t/m3" 0.8*1.8*(7.24+8.06+2.9+5.05+4.94+2.36)</t>
  </si>
  <si>
    <t>"bourání bet. zdiva závěrných zdí, suť 2,2t/m3" 1.7*1.3*2*17.36</t>
  </si>
  <si>
    <t>"bourání bet. zdiva úložných prahů, suť 2,2t/m3" 2.5*0.7*2*17.36</t>
  </si>
  <si>
    <t>F89</t>
  </si>
  <si>
    <t>"Celkem: "A89+B89+C89+D89+E89</t>
  </si>
  <si>
    <t>90</t>
  </si>
  <si>
    <t>963051111</t>
  </si>
  <si>
    <t>Bourání mostní nosné konstrukce z ŽB</t>
  </si>
  <si>
    <t>-432774799</t>
  </si>
  <si>
    <t>Bourání mostních konstrukcí nosných konstrukcí ze železového betonu</t>
  </si>
  <si>
    <t>https://podminky.urs.cz/item/CS_URS_2022_02/963051111</t>
  </si>
  <si>
    <t>A90</t>
  </si>
  <si>
    <t>"bourání ŽB nosné kce mostu, suť 2,4 t/m3"(0.45*1+0.224*14.164)*11.8+(0.3*0.75*2*5+0.5*1*2)*2.2</t>
  </si>
  <si>
    <t>"bourání ŽB nosné kce lávky, suť 2,4 t/m3" (0.3*1.7+0.07*0.57+0.13*1.15)*2*11.8+0.17*2.4*11.8+2.1*0.5*10</t>
  </si>
  <si>
    <t>C90</t>
  </si>
  <si>
    <t>"Celkem: "A90+B90</t>
  </si>
  <si>
    <t>91</t>
  </si>
  <si>
    <t>963071111</t>
  </si>
  <si>
    <t>Demontáž ocelových prvků mostů šroubovaných nebo svařovaných do 100 kg</t>
  </si>
  <si>
    <t>KG</t>
  </si>
  <si>
    <t>-837118295</t>
  </si>
  <si>
    <t>Demontáž ocelových prvků mostních konstrukcí ztužidel, sedel pro centrické uložení mostnic, stoliček, diagonál, svislic, styčníkových plechů, chodníkových konzol, podlahových nosníků, kabelových žlabů a ostatních drobných prvků šroubovaných nebo svařovaných, hmotnosti do 100 kg</t>
  </si>
  <si>
    <t>https://podminky.urs.cz/item/CS_URS_2022_02/963071111</t>
  </si>
  <si>
    <t>"odstranění ocelových zábran proti dotyku, vč. odvozu A91 likvidace" 40*12*2</t>
  </si>
  <si>
    <t>92</t>
  </si>
  <si>
    <t>963071112</t>
  </si>
  <si>
    <t>Demontáž ocelových prvků mostů šroubovaných nebo svařovaných přes 100 kg</t>
  </si>
  <si>
    <t>307938230</t>
  </si>
  <si>
    <t>Demontáž ocelových prvků mostních konstrukcí ztužidel, sedel pro centrické uložení mostnic, stoliček, diagonál, svislic, styčníkových plechů, chodníkových konzol, podlahových nosníků, kabelových žlabů a ostatních drobných prvků šroubovaných nebo svařovaných, hmotnosti přes 100 kg</t>
  </si>
  <si>
    <t>https://podminky.urs.cz/item/CS_URS_2022_02/963071112</t>
  </si>
  <si>
    <t>"odstranění ocelových součástí nosné konstrukce, vč. odvozu A92 likvidace" 141*11.8</t>
  </si>
  <si>
    <t>93</t>
  </si>
  <si>
    <t>977151112</t>
  </si>
  <si>
    <t>Jádrové vrty diamantovými korunkami do stavebních materiálů D přes 35 do 40 mm</t>
  </si>
  <si>
    <t>2130520903</t>
  </si>
  <si>
    <t>Jádrové vrty diamantovými korunkami do stavebních materiálů (železobetonu, betonu, cihel, obkladů, dlažeb, kamene) průměru přes 35 do 40 mm</t>
  </si>
  <si>
    <t>https://podminky.urs.cz/item/CS_URS_2022_02/977151112</t>
  </si>
  <si>
    <t>A93</t>
  </si>
  <si>
    <t>"vývrty pro lepení trnů betonářské výztuže D 40mm" (6.1+6.1+8.1+11.3)/0.3</t>
  </si>
  <si>
    <t>94</t>
  </si>
  <si>
    <t>977151116</t>
  </si>
  <si>
    <t>Jádrové vrty diamantovými korunkami do stavebních materiálů D přes 70 do 80 mm</t>
  </si>
  <si>
    <t>588201497</t>
  </si>
  <si>
    <t>Jádrové vrty diamantovými korunkami do stavebních materiálů (železobetonu, betonu, cihel, obkladů, dlažeb, kamene) průměru přes 70 do 80 mm</t>
  </si>
  <si>
    <t>https://podminky.urs.cz/item/CS_URS_2022_02/977151116</t>
  </si>
  <si>
    <t>A94</t>
  </si>
  <si>
    <t>"vývrty pro lepení trnů úložných prahů D 75mm" 2*15.7/0.3*1</t>
  </si>
  <si>
    <t>95</t>
  </si>
  <si>
    <t>506415597</t>
  </si>
  <si>
    <t>A95</t>
  </si>
  <si>
    <t>"očištění kamenných obrub" 30.6</t>
  </si>
  <si>
    <t>96</t>
  </si>
  <si>
    <t>985311112</t>
  </si>
  <si>
    <t>Reprofilace stěn cementovou sanační maltou tl přes 10 do 20 mm</t>
  </si>
  <si>
    <t>1649180972</t>
  </si>
  <si>
    <t>Reprofilace betonu sanačními maltami na cementové bázi ručně stěn, tloušťky přes 10 do 20 mm</t>
  </si>
  <si>
    <t>https://podminky.urs.cz/item/CS_URS_2022_02/985311112</t>
  </si>
  <si>
    <t>A96</t>
  </si>
  <si>
    <t>B96</t>
  </si>
  <si>
    <t>"Celkem: "A96</t>
  </si>
  <si>
    <t>97</t>
  </si>
  <si>
    <t>985312112</t>
  </si>
  <si>
    <t>Stěrka k vyrovnání betonových ploch stěn tl přes 2 do 3 mm</t>
  </si>
  <si>
    <t>87089842</t>
  </si>
  <si>
    <t>Stěrka k vyrovnání ploch reprofilovaného betonu stěn, tloušťky přes 2 do 3 mm</t>
  </si>
  <si>
    <t>https://podminky.urs.cz/item/CS_URS_2022_02/985312112</t>
  </si>
  <si>
    <t>A97</t>
  </si>
  <si>
    <t>B97</t>
  </si>
  <si>
    <t>"Celkem: "A97</t>
  </si>
  <si>
    <t>129</t>
  </si>
  <si>
    <t>985323112</t>
  </si>
  <si>
    <t>Spojovací můstek reprofilovaného betonu na cementové bázi tl 2 mm</t>
  </si>
  <si>
    <t>m2</t>
  </si>
  <si>
    <t>CS ÚRS 2023 01</t>
  </si>
  <si>
    <t>512</t>
  </si>
  <si>
    <t>-1693384192</t>
  </si>
  <si>
    <t>Spojovací můstek reprofilovaného betonu na cementové bázi, tloušťky 2 mm</t>
  </si>
  <si>
    <t>https://podminky.urs.cz/item/CS_URS_2023_01/985323112</t>
  </si>
  <si>
    <t xml:space="preserve">""spojovací můstek s krystalizační přísadou pro zvýšení vodonepropustnosti" </t>
  </si>
  <si>
    <t>"Celkem: "A98</t>
  </si>
  <si>
    <t>99</t>
  </si>
  <si>
    <t>985324211</t>
  </si>
  <si>
    <t>Ochranný akrylátový nátěr betonu dvojnásobný s impregnací (OS-B)</t>
  </si>
  <si>
    <t>1407876670</t>
  </si>
  <si>
    <t>Ochranný nátěr betonu akrylátový dvojnásobný s impregnací (OS-B)</t>
  </si>
  <si>
    <t>https://podminky.urs.cz/item/CS_URS_2022_02/985324211</t>
  </si>
  <si>
    <t>A99</t>
  </si>
  <si>
    <t>"sanace zdiva líce opěr - sjednocující nátěr tónovaný" (6+6.5)*17</t>
  </si>
  <si>
    <t>B99</t>
  </si>
  <si>
    <t>"Celkem: "A99</t>
  </si>
  <si>
    <t>100</t>
  </si>
  <si>
    <t>985331122</t>
  </si>
  <si>
    <t>Dodatečné vlepování betonářské výztuže D 32 mm do cementové aktivované malty včetně vyvrtání otvoru</t>
  </si>
  <si>
    <t>-949017279</t>
  </si>
  <si>
    <t>Dodatečné vlepování betonářské výztuže včetně vyvrtání a vyčištění otvoru cementovou aktivovanou maltou průměr výztuže 32 mm</t>
  </si>
  <si>
    <t>https://podminky.urs.cz/item/CS_URS_2022_02/985331122</t>
  </si>
  <si>
    <t>A100</t>
  </si>
  <si>
    <t>"trny úložných prahů D 32mm vč. polymermalty" 2*15.7/0.3*1</t>
  </si>
  <si>
    <t>101</t>
  </si>
  <si>
    <t>13021041</t>
  </si>
  <si>
    <t>tyč ocelová kruhová žebírková DIN 488 jakost B500B (10 505) výztuž do betonu D 32mm</t>
  </si>
  <si>
    <t>-1141652503</t>
  </si>
  <si>
    <t>102</t>
  </si>
  <si>
    <t>985562511</t>
  </si>
  <si>
    <t>Výztuž stříkaného betonu stěn z kompozitních sítí jednovrstvých D drátu 2,2 mm velikost ok do 100 mm</t>
  </si>
  <si>
    <t>-1548911646</t>
  </si>
  <si>
    <t>Výztuž stříkaného betonu z kompozitních sítí velikosti ok do 100 mm jednovrstvých stěn, půměr drátu 2,2 mm</t>
  </si>
  <si>
    <t>https://podminky.urs.cz/item/CS_URS_2022_02/985562511</t>
  </si>
  <si>
    <t>A102</t>
  </si>
  <si>
    <t>"sanační síťka - zdiva líce opěr" (6+6.5)*17</t>
  </si>
  <si>
    <t>103</t>
  </si>
  <si>
    <t>985564214</t>
  </si>
  <si>
    <t>Kotvičky pro výztuž stříkaného betonu hl do 200 mm z oceli D přes 10 do 16 mm do chemické malty</t>
  </si>
  <si>
    <t>1823531837</t>
  </si>
  <si>
    <t>Kotvičky pro výztuž stříkaného betonu z betonářské oceli do chemické malty, hloubky kotvení do 200 mm, průměru přes 10 do 16 mm</t>
  </si>
  <si>
    <t>https://podminky.urs.cz/item/CS_URS_2022_02/985564214</t>
  </si>
  <si>
    <t>A103</t>
  </si>
  <si>
    <t>"kotvičky pro vlepení sanační síťky 4ks/m2" 212.5*4</t>
  </si>
  <si>
    <t>104</t>
  </si>
  <si>
    <t>997013814</t>
  </si>
  <si>
    <t>Poplatek za uložení na skládce (skládkovné) stavebního odpadu izolací kód odpadu 17 06 04</t>
  </si>
  <si>
    <t>1532222216</t>
  </si>
  <si>
    <t>Poplatek za uložení stavebního odpadu na skládce (skládkovné) z izolačních materiálů zatříděného do Katalogu odpadů pod kódem 17 06 04</t>
  </si>
  <si>
    <t>https://podminky.urs.cz/item/CS_URS_2022_02/997013814</t>
  </si>
  <si>
    <t>A104</t>
  </si>
  <si>
    <t>"odstranění izolace mostovky, suť 0,056 t/m2" 224*0.056</t>
  </si>
  <si>
    <t>105</t>
  </si>
  <si>
    <t>997211511</t>
  </si>
  <si>
    <t>Vodorovná doprava suti po suchu na vzdálenost do 1 km</t>
  </si>
  <si>
    <t>406601582</t>
  </si>
  <si>
    <t>Vodorovná doprava suti nebo vybouraných hmot suti se složením a hrubým urovnáním, na vzdálenost do 1 km</t>
  </si>
  <si>
    <t>https://podminky.urs.cz/item/CS_URS_2022_02/997211511</t>
  </si>
  <si>
    <t>A105</t>
  </si>
  <si>
    <t>"odstranění litého asf. na mostě v tl. 5cm, suť 0,115 t/m2" (4.5+3.4)*32*0.115</t>
  </si>
  <si>
    <t>"frézování vozovky v tl. cca 20cm po vrstvách 10cm, suť 0,230 t/m2" 9.013*15.3*2*0.230</t>
  </si>
  <si>
    <t>"kamenné obruby - odvoz na skládku SÚS JMK" 30.6*0.200</t>
  </si>
  <si>
    <t>"bourání bet. zdiva zábradlí, suť 2,2t/m3" ((0.25*0.15+3*3.14/4*0.085^2)*(31.626+32.693)+0.2*0.25*0.85*(15+15))*2.2</t>
  </si>
  <si>
    <t>"bourání bet. zdiva říms, suť 2,2t/m3" (0.6*0.4+1.8*0.3+3.6*0.3)*32*2.2</t>
  </si>
  <si>
    <t>"bourání bet. zdiva křídel, suť 2,2t/m3" 0.8*1.8*(7.24+8.06+2.9+5.05+4.94+2.36)*2.2</t>
  </si>
  <si>
    <t>"bourání bet. zdiva závěrných zdí, suť 2,2t/m3" 1.7*1.3*2*17.36*2.2</t>
  </si>
  <si>
    <t>"bourání bet. zdiva úložných prahů, suť 2,2t/m3" 2.5*0.7*2*17.36*2.2</t>
  </si>
  <si>
    <t>"bourání ŽB nosné kce mostu, suť 2,4 t/m3"((0.45*1+0.224*14.164)*11.8+(0.3*0.75*2*5+0.5*1*2)*2.2)*2.4</t>
  </si>
  <si>
    <t>"bourání ŽB nosné kce lávky, suť 2,4 t/m3" ((0.3*1.7+0.07*0.57+0.13*1.15)*2*11.8+0.17*2.4*11.8+2.1*0.5*10)*2.4</t>
  </si>
  <si>
    <t>"odstranění stáv. bet. svodidel v. 0,5m, odvoz na SÚS, hmotnost 0,261 t/m" 32*0.261</t>
  </si>
  <si>
    <t>M105</t>
  </si>
  <si>
    <t>"Celkem: "A105+B105+C105+D105+E105+F105+G105+H105+I105+J105+K105+L105</t>
  </si>
  <si>
    <t>106</t>
  </si>
  <si>
    <t>997211519</t>
  </si>
  <si>
    <t>Příplatek ZKD 1 km u vodorovné dopravy suti</t>
  </si>
  <si>
    <t>68787390</t>
  </si>
  <si>
    <t>Vodorovná doprava suti nebo vybouraných hmot suti se složením a hrubým urovnáním, na vzdálenost Příplatek k ceně za každý další i započatý 1 km přes 1 km</t>
  </si>
  <si>
    <t>https://podminky.urs.cz/item/CS_URS_2022_02/997211519</t>
  </si>
  <si>
    <t>""příplatek za zvětšený odvoz suti na skládku VZD do 10 km"</t>
  </si>
  <si>
    <t>A106</t>
  </si>
  <si>
    <t>"odstranění litého asf. na mostě v tl. 5cm, suť 0,115 t/m2" (4.5+3.4)*32*0.115*9</t>
  </si>
  <si>
    <t>"frézování vozovky v tl. cca 20cm po vrstvách 10cm, suť 0,230 t/m2" 9.013*15.3*2*0.230*9</t>
  </si>
  <si>
    <t>"kamenné obruby - odvoz na skládku SÚS JMK - 15KM" 30.6*0.200*14</t>
  </si>
  <si>
    <t>"bourání bet. zdiva zábradlí, suť 2,2t/m3" ((0.25*0.15+3*3.14/4*0.085^2)*(31.626+32.693)+0.2*0.25*0.85*(15+15))*2.2*9</t>
  </si>
  <si>
    <t>"bourání bet. zdiva říms, suť 2,2t/m3" (0.6*0.4+1.8*0.3+3.6*0.3)*32*2.2*9</t>
  </si>
  <si>
    <t>"bourání bet. zdiva křídel, suť 2,2t/m3" 0.8*1.8*(7.24+8.06+2.9+5.05+4.94+2.36)*2.2*9</t>
  </si>
  <si>
    <t>"bourání bet. zdiva závěrných zdí, suť 2,2t/m3" 1.7*1.3*2*17.36*2.2*9</t>
  </si>
  <si>
    <t>"bourání bet. zdiva úložných prahů, suť 2,2t/m3" 2.5*0.7*2*17.36*2.2*9</t>
  </si>
  <si>
    <t>"bourání ŽB nosné kce mostu, suť 2,4 t/m3"((0.45*1+0.224*14.164)*11.8+(0.3*0.75*2*5+0.5*1*2)*2.2)*2.4*9</t>
  </si>
  <si>
    <t>"bourání ŽB nosné kce lávky, suť 2,4 t/m3" ((0.3*1.7+0.07*0.57+0.13*1.15)*2*11.8+0.17*2.4*11.8+2.1*0.5*10)*2.4*9</t>
  </si>
  <si>
    <t>"odstranění stáv. bet. svodidel v. 0,5m, odvoz na SÚS 15 km, hmotnost 0,261 t/m" 32*0.261*14</t>
  </si>
  <si>
    <t>"odstranění izolace mostovky, suť 0,056 t/m2" 224*0.056*9</t>
  </si>
  <si>
    <t>M106</t>
  </si>
  <si>
    <t>"Celkem: "A106+B106+C106+D106+E106+F106+G106+H106+I106+J106+K106+L106</t>
  </si>
  <si>
    <t>107</t>
  </si>
  <si>
    <t>-912687533</t>
  </si>
  <si>
    <t>A107</t>
  </si>
  <si>
    <t>F107</t>
  </si>
  <si>
    <t>"Celkem: "A107+B107+C107+D107+E107</t>
  </si>
  <si>
    <t>108</t>
  </si>
  <si>
    <t>1546061562</t>
  </si>
  <si>
    <t>A108</t>
  </si>
  <si>
    <t>C108</t>
  </si>
  <si>
    <t>"Celkem: "A108+B108</t>
  </si>
  <si>
    <t>109</t>
  </si>
  <si>
    <t>-1059125116</t>
  </si>
  <si>
    <t>A109</t>
  </si>
  <si>
    <t>C109</t>
  </si>
  <si>
    <t>"Celkem: "A109+B109</t>
  </si>
  <si>
    <t>110</t>
  </si>
  <si>
    <t>998212111</t>
  </si>
  <si>
    <t>Přesun hmot pro mosty zděné, monolitické betonové nebo ocelové v do 20 m</t>
  </si>
  <si>
    <t>-804116630</t>
  </si>
  <si>
    <t>Přesun hmot pro mosty zděné, betonové monolitické, spřažené ocelobetonové nebo kovové vodorovná dopravní vzdálenost do 100 m výška mostu do 20 m</t>
  </si>
  <si>
    <t>https://podminky.urs.cz/item/CS_URS_2022_02/998212111</t>
  </si>
  <si>
    <t>SO 301A - Kanalizační přípojky vpustí - SÚS JMK, UV 101-1</t>
  </si>
  <si>
    <t>11 - Přípravné a přidružené práce</t>
  </si>
  <si>
    <t>13 - Hloubené vykopávky</t>
  </si>
  <si>
    <t>15 - Roubení</t>
  </si>
  <si>
    <t>16 - Přemístění výkopku</t>
  </si>
  <si>
    <t>17 - Konstrukce ze zemin</t>
  </si>
  <si>
    <t>18 - Povrchové úpravy terénu</t>
  </si>
  <si>
    <t>45 - Podkladní a vedlejší konstrukce</t>
  </si>
  <si>
    <t>56 - Podkladní vrstvy komunikací a zpevněných ploch</t>
  </si>
  <si>
    <t>83 - Potrubí z trub kameninových</t>
  </si>
  <si>
    <t>89 - Ostatní konstrukce na trubním vedení</t>
  </si>
  <si>
    <t>91 - Doplňující práce na komunikaci</t>
  </si>
  <si>
    <t>97 - Prorážení otvorů</t>
  </si>
  <si>
    <t>99 - Staveništní přesun hmot</t>
  </si>
  <si>
    <t>D96 - Přesuny suti a vybouraných hmot</t>
  </si>
  <si>
    <t>Přípravné a přidružené práce</t>
  </si>
  <si>
    <t>113107520R00</t>
  </si>
  <si>
    <t>Odstranění podkladu pl. 50 m2,kam.drcené tl.20 cm</t>
  </si>
  <si>
    <t>-387146474</t>
  </si>
  <si>
    <t>113107535R00</t>
  </si>
  <si>
    <t>Odstranění podkladu pl. 50 m2,kam.drcené tl.35 cm</t>
  </si>
  <si>
    <t>2072845185</t>
  </si>
  <si>
    <t>113108310R00</t>
  </si>
  <si>
    <t>Odstranění asfaltové vrstvy pl. do 50 m2, tl.10 cm</t>
  </si>
  <si>
    <t>2133116949</t>
  </si>
  <si>
    <t>113108312R00</t>
  </si>
  <si>
    <t>Odstranění asfaltové vrstvy pl. do 50 m2, tl.12 cm</t>
  </si>
  <si>
    <t>2880322</t>
  </si>
  <si>
    <t>113202111R00</t>
  </si>
  <si>
    <t>Vytrhání obrub obrubníků silničních</t>
  </si>
  <si>
    <t>637084784</t>
  </si>
  <si>
    <t>115101201R00</t>
  </si>
  <si>
    <t>Čerpání vody na výšku do 10 m, přítok do 500 l/min</t>
  </si>
  <si>
    <t>H</t>
  </si>
  <si>
    <t>-710370411</t>
  </si>
  <si>
    <t>115101301R00</t>
  </si>
  <si>
    <t>Pohotovost čerp.soupravy, výška 10 m, přítok 500 l</t>
  </si>
  <si>
    <t>DEN</t>
  </si>
  <si>
    <t>-1441037506</t>
  </si>
  <si>
    <t>119001411R00</t>
  </si>
  <si>
    <t>Dočasné zajištění beton.a plast. potrubí do DN 200</t>
  </si>
  <si>
    <t>-341845797</t>
  </si>
  <si>
    <t>Hloubené vykopávky</t>
  </si>
  <si>
    <t>130001101R00</t>
  </si>
  <si>
    <t>Příplatek za ztížené hloubení v blízkosti vedení</t>
  </si>
  <si>
    <t>1846526597</t>
  </si>
  <si>
    <t>132201211R00</t>
  </si>
  <si>
    <t>Hloubení rýh š.do 200 cm hor.3 do 100 m3,STROJNĚ</t>
  </si>
  <si>
    <t>415326581</t>
  </si>
  <si>
    <t>132201219R00</t>
  </si>
  <si>
    <t>Přípl.za lepivost,hloubení rýh 200cm,hor.3,STROJNĚ</t>
  </si>
  <si>
    <t>1153282856</t>
  </si>
  <si>
    <t>132301211R00</t>
  </si>
  <si>
    <t>Hloubení rýh š.do 200 cm hor.4 do 100 m3, STROJNĚ</t>
  </si>
  <si>
    <t>-1644906307</t>
  </si>
  <si>
    <t>132301219R00</t>
  </si>
  <si>
    <t>Přípl.za lepivost,hloubení rýh 200cm,hor.4,STROJNĚ</t>
  </si>
  <si>
    <t>-1118467152</t>
  </si>
  <si>
    <t>Roubení</t>
  </si>
  <si>
    <t>151201101R00</t>
  </si>
  <si>
    <t>Pažení a rozepření stěn rýh - zátažné - hl. do 2 m</t>
  </si>
  <si>
    <t>554593509</t>
  </si>
  <si>
    <t>151201102R00</t>
  </si>
  <si>
    <t>Pažení a rozepření stěn rýh - zátažné - hl. do 4 m</t>
  </si>
  <si>
    <t>-1194905890</t>
  </si>
  <si>
    <t>151201111R00</t>
  </si>
  <si>
    <t>Odstranění pažení stěn rýh - zátažné - hl. do 2 m</t>
  </si>
  <si>
    <t>-1446206029</t>
  </si>
  <si>
    <t>151201112R00</t>
  </si>
  <si>
    <t>Odstranění pažení stěn rýh - zátažné - hl. do 4 m</t>
  </si>
  <si>
    <t>107481372</t>
  </si>
  <si>
    <t>Přemístění výkopku</t>
  </si>
  <si>
    <t>161101101R00</t>
  </si>
  <si>
    <t>Svislé přemístění výkopku z hor.1-4 do 2,5 m</t>
  </si>
  <si>
    <t>-1219138432</t>
  </si>
  <si>
    <t>162301101R00</t>
  </si>
  <si>
    <t>Vodorovné přemístění výkopku z hor.1-4 do 500 m</t>
  </si>
  <si>
    <t>109787239</t>
  </si>
  <si>
    <t>162701105R00</t>
  </si>
  <si>
    <t>Vodorovné přemístění výkopku z hor.1-4 do 10000 m</t>
  </si>
  <si>
    <t>1802213224</t>
  </si>
  <si>
    <t>167101101R00</t>
  </si>
  <si>
    <t>Nakládání výkopku z hor. 1 ÷ 4 v množství do 100 m3</t>
  </si>
  <si>
    <t>-1893686405</t>
  </si>
  <si>
    <t>199000002R00</t>
  </si>
  <si>
    <t>Poplatek za skládku horniny 1- 4, č. dle katal. odpadů 17 05 04</t>
  </si>
  <si>
    <t>-607245443</t>
  </si>
  <si>
    <t>Konstrukce ze zemin</t>
  </si>
  <si>
    <t>174101101R00</t>
  </si>
  <si>
    <t>Zásyp jam, rýh, šachet se zhutněním</t>
  </si>
  <si>
    <t>-1868884181</t>
  </si>
  <si>
    <t>59691002.AR</t>
  </si>
  <si>
    <t xml:space="preserve">Recyklát betonový   fr.16 - 32 mm</t>
  </si>
  <si>
    <t>-1141251871</t>
  </si>
  <si>
    <t>Povrchové úpravy terénu</t>
  </si>
  <si>
    <t>181101102R00</t>
  </si>
  <si>
    <t>Úprava pláně v zářezech v hor. 1-4, se zhutněním</t>
  </si>
  <si>
    <t>-1871875856</t>
  </si>
  <si>
    <t>Podkladní a vedlejší konstrukce</t>
  </si>
  <si>
    <t>451573111R00</t>
  </si>
  <si>
    <t>Lože pod potrubí ze štěrkopísku do 63 mm</t>
  </si>
  <si>
    <t>672780924</t>
  </si>
  <si>
    <t>452111111R00</t>
  </si>
  <si>
    <t>Osazení betonových pražců plochy do 250 cm2</t>
  </si>
  <si>
    <t>-1161549258</t>
  </si>
  <si>
    <t>452311131R00</t>
  </si>
  <si>
    <t>Desky podkladní pod potrubí z betonu C 12/15</t>
  </si>
  <si>
    <t>-1988041626</t>
  </si>
  <si>
    <t>59217002R</t>
  </si>
  <si>
    <t>Obrubník parkový betonový 100x250x500 mm přírodní</t>
  </si>
  <si>
    <t>127906271</t>
  </si>
  <si>
    <t>Podkladní vrstvy komunikací a zpevněných ploch</t>
  </si>
  <si>
    <t>564112217R00</t>
  </si>
  <si>
    <t>Podklad z bet.recyklátu fr.16-32 po zhutn.tl.17 cm</t>
  </si>
  <si>
    <t>423382967</t>
  </si>
  <si>
    <t>564112230R00</t>
  </si>
  <si>
    <t>Podklad z bet.recyklátu fr.16-32 po zhutn.tl.30 cm</t>
  </si>
  <si>
    <t>871501115</t>
  </si>
  <si>
    <t>Potrubí z trub kameninových</t>
  </si>
  <si>
    <t>831312121R00</t>
  </si>
  <si>
    <t>Montáž trub kameninových, pryž. kroužek, DN 150</t>
  </si>
  <si>
    <t>104512090</t>
  </si>
  <si>
    <t>59710632R</t>
  </si>
  <si>
    <t>Trouba kameninová hrdlová DN 150, l=1,00 m, FN 34 hrdlo L, spojovací systém F</t>
  </si>
  <si>
    <t>834939854</t>
  </si>
  <si>
    <t>Ostatní konstrukce na trubním vedení</t>
  </si>
  <si>
    <t>892571111R00</t>
  </si>
  <si>
    <t>Zkouška těsnosti kanalizace DN do 200, vodou</t>
  </si>
  <si>
    <t>1612771850</t>
  </si>
  <si>
    <t>892573111R00</t>
  </si>
  <si>
    <t>Zabezpečení konců kanal. potrubí DN do 200, vodou</t>
  </si>
  <si>
    <t>ÚSEK</t>
  </si>
  <si>
    <t>1871839831</t>
  </si>
  <si>
    <t>899623141R00</t>
  </si>
  <si>
    <t>Obetonování potrubí nebo zdiva stok betonem C12/15</t>
  </si>
  <si>
    <t>-1156852767</t>
  </si>
  <si>
    <t>89-01</t>
  </si>
  <si>
    <t>D+M napojení přípojky do stávající revizní šachty</t>
  </si>
  <si>
    <t>1630305312</t>
  </si>
  <si>
    <t>Doplňující práce na komunikaci</t>
  </si>
  <si>
    <t>919735112R00</t>
  </si>
  <si>
    <t>Řezání stávajícího živičného krytu tl. 5 - 10 cm</t>
  </si>
  <si>
    <t>-1836568018</t>
  </si>
  <si>
    <t>Prorážení otvorů</t>
  </si>
  <si>
    <t>970241100R00</t>
  </si>
  <si>
    <t>Řezání prostého betonu hl. řezu 100 mm</t>
  </si>
  <si>
    <t>1512789637</t>
  </si>
  <si>
    <t>Staveništní přesun hmot</t>
  </si>
  <si>
    <t>998275101R00</t>
  </si>
  <si>
    <t>Přesun hmot, kanalizace kameninové, otevřený výkop</t>
  </si>
  <si>
    <t>1916069762</t>
  </si>
  <si>
    <t>D96</t>
  </si>
  <si>
    <t>Přesuny suti a vybouraných hmot</t>
  </si>
  <si>
    <t>979082213R00</t>
  </si>
  <si>
    <t>Vodorovná doprava suti po suchu do 1 km</t>
  </si>
  <si>
    <t>793820387</t>
  </si>
  <si>
    <t>979082219R00</t>
  </si>
  <si>
    <t>Příplatek za dopravu suti po suchu za další 1 km</t>
  </si>
  <si>
    <t>2100917820</t>
  </si>
  <si>
    <t>979990112R00</t>
  </si>
  <si>
    <t>Poplatek za uložení suti - obal. kamenivo, asfalt, skupina odpadu 170302</t>
  </si>
  <si>
    <t>1252211521</t>
  </si>
  <si>
    <t>979999973R00</t>
  </si>
  <si>
    <t>Poplatek za uložení, zemina a kamení, (skup.170504)</t>
  </si>
  <si>
    <t>1331503385</t>
  </si>
  <si>
    <t>SO 301B - Kanalizační přípojky vpustí - SÚS JMK, UV 101-2</t>
  </si>
  <si>
    <t>1474894379</t>
  </si>
  <si>
    <t>-764059356</t>
  </si>
  <si>
    <t>1154155167</t>
  </si>
  <si>
    <t>1454874600</t>
  </si>
  <si>
    <t>1283493644</t>
  </si>
  <si>
    <t>-657779546</t>
  </si>
  <si>
    <t>984500391</t>
  </si>
  <si>
    <t>119001421R00</t>
  </si>
  <si>
    <t>Dočasné zajištění kabelů - do počtu 3 kabelů</t>
  </si>
  <si>
    <t>565962811</t>
  </si>
  <si>
    <t>-910295908</t>
  </si>
  <si>
    <t>-2003662440</t>
  </si>
  <si>
    <t>-60717842</t>
  </si>
  <si>
    <t>-1711596928</t>
  </si>
  <si>
    <t>1832666784</t>
  </si>
  <si>
    <t>-2030378731</t>
  </si>
  <si>
    <t>594063922</t>
  </si>
  <si>
    <t>865434115</t>
  </si>
  <si>
    <t>688565470</t>
  </si>
  <si>
    <t>2111374736</t>
  </si>
  <si>
    <t>651778669</t>
  </si>
  <si>
    <t>51483597</t>
  </si>
  <si>
    <t>-757625252</t>
  </si>
  <si>
    <t>-1049896870</t>
  </si>
  <si>
    <t>-182399900</t>
  </si>
  <si>
    <t>1948368342</t>
  </si>
  <si>
    <t>566586426</t>
  </si>
  <si>
    <t>1291578397</t>
  </si>
  <si>
    <t>623831172</t>
  </si>
  <si>
    <t>-926948437</t>
  </si>
  <si>
    <t>254973916</t>
  </si>
  <si>
    <t>1279042822</t>
  </si>
  <si>
    <t>221068260</t>
  </si>
  <si>
    <t>1105144177</t>
  </si>
  <si>
    <t>321805160</t>
  </si>
  <si>
    <t>-303939628</t>
  </si>
  <si>
    <t>-1005429809</t>
  </si>
  <si>
    <t>-351051633</t>
  </si>
  <si>
    <t>597422273</t>
  </si>
  <si>
    <t>1583712227</t>
  </si>
  <si>
    <t>-236042982</t>
  </si>
  <si>
    <t>-1478488323</t>
  </si>
  <si>
    <t>-276178281</t>
  </si>
  <si>
    <t>1933735490</t>
  </si>
  <si>
    <t>1255177786</t>
  </si>
  <si>
    <t>1539456171</t>
  </si>
  <si>
    <t>SO 665 - Úpravy trakčního vedení železniční trati</t>
  </si>
  <si>
    <t>74C - vodiče TV</t>
  </si>
  <si>
    <t>74F - různé TV</t>
  </si>
  <si>
    <t>74F4 - Demontáže (TV)</t>
  </si>
  <si>
    <t>990 - Poplatky za skládky</t>
  </si>
  <si>
    <t>74C</t>
  </si>
  <si>
    <t>vodiče TV</t>
  </si>
  <si>
    <t>74C313</t>
  </si>
  <si>
    <t>VĚŠÁK TROLEJE POHYBLIVÝ S PROUDOVÝM PROPOJENÍM</t>
  </si>
  <si>
    <t>554350397</t>
  </si>
  <si>
    <t>74C321</t>
  </si>
  <si>
    <t>SPOJKA LAN A TROLEJÍ NEIZOLOVANÁ</t>
  </si>
  <si>
    <t>193837876</t>
  </si>
  <si>
    <t>74C323</t>
  </si>
  <si>
    <t>SPOJKA TROLEJÍ SJÍZDNÁ</t>
  </si>
  <si>
    <t>-601618763</t>
  </si>
  <si>
    <t>74C331</t>
  </si>
  <si>
    <t>DĚLIČ V TROLEJI VČETNĚ TABULKY</t>
  </si>
  <si>
    <t>-563240057</t>
  </si>
  <si>
    <t>74C571</t>
  </si>
  <si>
    <t>TAŽENÍ NOSNÉHO LANA 50 MM2 BZ, FE</t>
  </si>
  <si>
    <t>2083966703</t>
  </si>
  <si>
    <t>74C582</t>
  </si>
  <si>
    <t>TAŽENÍ TROLEJE 100 MM2 CU</t>
  </si>
  <si>
    <t>-952253261</t>
  </si>
  <si>
    <t>74C591</t>
  </si>
  <si>
    <t>VÝŠKOVÁ REGULACE TROLEJE</t>
  </si>
  <si>
    <t>-2014378504</t>
  </si>
  <si>
    <t>74C596</t>
  </si>
  <si>
    <t>ZAJIŠTĚNÍ KOTVENÍ NL A TR VŠECH SESTAV</t>
  </si>
  <si>
    <t>1416417529</t>
  </si>
  <si>
    <t>74C5A1</t>
  </si>
  <si>
    <t>DEFINITIVNÍ REGULACE POHYBLIVÉHO KOTVENÍ TROLEJE</t>
  </si>
  <si>
    <t>-344441075</t>
  </si>
  <si>
    <t>74C5A2</t>
  </si>
  <si>
    <t>DEFINITIVNÍ REGULACE POHYBLIVÉHO KOTVENÍ NOSNÉHO LANA</t>
  </si>
  <si>
    <t>1553956912</t>
  </si>
  <si>
    <t>74C621</t>
  </si>
  <si>
    <t>KOTVENÍ 1-3 LAN ZV, NV, OV S JEDNODUCHÝMI IZOLÁTORY</t>
  </si>
  <si>
    <t>1275701486</t>
  </si>
  <si>
    <t>74C622</t>
  </si>
  <si>
    <t>KOTVENÍ 1-3 LAN ZV, NV, OV SE ZDVOJENÝMI IZOLÁTORY</t>
  </si>
  <si>
    <t>-1972074075</t>
  </si>
  <si>
    <t>74C633</t>
  </si>
  <si>
    <t>PŘIPEVNĚNÍ KONZOLY ZV, NV, OV PRO SVISLÝ ZÁVĚS PŘEPONKY NA STOŽÁR</t>
  </si>
  <si>
    <t>970598202</t>
  </si>
  <si>
    <t>74C641</t>
  </si>
  <si>
    <t>SVISLÝ ZÁVĚS 1-2 LAN ZV, NV, OV</t>
  </si>
  <si>
    <t>1206334367</t>
  </si>
  <si>
    <t>74C652</t>
  </si>
  <si>
    <t>PROUDOVÉ SPOJENÍ DVOU LAN ZV, NV, OV</t>
  </si>
  <si>
    <t>1255656743</t>
  </si>
  <si>
    <t>74C655</t>
  </si>
  <si>
    <t>PŘIPOJENÍ ZV, NV, OV 1-2 LANA NA TV</t>
  </si>
  <si>
    <t>68488505</t>
  </si>
  <si>
    <t>74C733</t>
  </si>
  <si>
    <t>PROUDOVÉ PROPOJENÍ SESTAV TV</t>
  </si>
  <si>
    <t>-323015863</t>
  </si>
  <si>
    <t>74C742</t>
  </si>
  <si>
    <t>PŘIPEVNĚNÍ KOTEVNÍ LIŠTY NAPÁJECÍHO PŘEVĚSU SE 2-4 TŘMENY NA STOŽÁR TV</t>
  </si>
  <si>
    <t>-1370499716</t>
  </si>
  <si>
    <t>74C793</t>
  </si>
  <si>
    <t>RUČNÍ TAŽENÍ LANA NAPÁJECÍCH PŘEVĚSŮ 120 MM2 CU</t>
  </si>
  <si>
    <t>-1952233696</t>
  </si>
  <si>
    <t>R74C916</t>
  </si>
  <si>
    <t>PŘIPOJENÍ ČÁSTI NEUTRÁLNÍHO POLE TV PŘES ZKRATOVACÍ SOUPRACU PO STOŽÁRU KE KOLEJI</t>
  </si>
  <si>
    <t>-1387402672</t>
  </si>
  <si>
    <t>74C964</t>
  </si>
  <si>
    <t>PŘIPEVNĚNÍ NÁVĚSTNÍHO ŠTÍTU DO SESTAVY TV</t>
  </si>
  <si>
    <t>1485798345</t>
  </si>
  <si>
    <t>74C971</t>
  </si>
  <si>
    <t>POSPOJOVÁNÍ VODIVÝCH KONSTRUKCÍ PROUDOVOU PROPOJKOU</t>
  </si>
  <si>
    <t>644974182</t>
  </si>
  <si>
    <t>74C973</t>
  </si>
  <si>
    <t>ÚPRAVY STÁVAJÍCÍHO TV - PROVIZORNÍ STAVY ZA 100 M ZPROVOZŇOVANÉ SKUPINY</t>
  </si>
  <si>
    <t>-417530718</t>
  </si>
  <si>
    <t>74CF11</t>
  </si>
  <si>
    <t>TAŽNÉ HNACÍ VOZIDLO K PRACOVNÍM SOUPRAVÁM (PRO VODIČE - MONTÁŽ)</t>
  </si>
  <si>
    <t>HOD</t>
  </si>
  <si>
    <t>84627332</t>
  </si>
  <si>
    <t>74F</t>
  </si>
  <si>
    <t>různé TV</t>
  </si>
  <si>
    <t>74F312</t>
  </si>
  <si>
    <t>MĚŘENÍ PARAMETRŮ TV STATICKÉ</t>
  </si>
  <si>
    <t>KM</t>
  </si>
  <si>
    <t>1347917793</t>
  </si>
  <si>
    <t>74F313</t>
  </si>
  <si>
    <t>MĚŘENÍ ELEKTRICKÝCH VLASTNOSTÍ TV</t>
  </si>
  <si>
    <t>-1648612820</t>
  </si>
  <si>
    <t>74F314</t>
  </si>
  <si>
    <t>MĚŘENÍ DOTYKOVÉHO NAPĚTÍ U VODIVÉ KONSTRUKCE</t>
  </si>
  <si>
    <t>-1995310191</t>
  </si>
  <si>
    <t>74F321</t>
  </si>
  <si>
    <t>PROTOKOL ZPŮSOBILOSTI</t>
  </si>
  <si>
    <t>1132477702</t>
  </si>
  <si>
    <t>74F322</t>
  </si>
  <si>
    <t>REVIZNÍ ZPRÁVA</t>
  </si>
  <si>
    <t>-1989977942</t>
  </si>
  <si>
    <t>74F323</t>
  </si>
  <si>
    <t>PROTOKOL UTZ</t>
  </si>
  <si>
    <t>-577473885</t>
  </si>
  <si>
    <t>74F331</t>
  </si>
  <si>
    <t>TECHNICKÁ POMOC PŘI VÝSTAVBĚ TV</t>
  </si>
  <si>
    <t>-981698553</t>
  </si>
  <si>
    <t>74F332</t>
  </si>
  <si>
    <t>VÝKON ORGANIZAČNÍCH JEDNOTEK SPRÁVCE</t>
  </si>
  <si>
    <t>-389106919</t>
  </si>
  <si>
    <t>74F4</t>
  </si>
  <si>
    <t>Demontáže (TV)</t>
  </si>
  <si>
    <t>74F437</t>
  </si>
  <si>
    <t>DEMONTÁŽ KONZOL ZV NEBO OV VČETNĚ ZÁVĚSŮ</t>
  </si>
  <si>
    <t>-1764418678</t>
  </si>
  <si>
    <t>74F441</t>
  </si>
  <si>
    <t>DEMONTÁŽ DĚLIČŮ</t>
  </si>
  <si>
    <t>-45103527</t>
  </si>
  <si>
    <t>74F445</t>
  </si>
  <si>
    <t>DEMONTÁŽ KOTVENÍ ZV, OV, NV VČETNĚ PŘIPEVŇOVACÍCH LIŠT</t>
  </si>
  <si>
    <t>-373644602</t>
  </si>
  <si>
    <t>74F447</t>
  </si>
  <si>
    <t>DEMONTÁŽ KOTEVNÍ LIŠTY PŘEVĚSU NEBO SVODU Z ODPOJOVAČE</t>
  </si>
  <si>
    <t>-1985723711</t>
  </si>
  <si>
    <t>74F455</t>
  </si>
  <si>
    <t>DEMONTÁŽ VĚŠÁKŮ TROLEJE</t>
  </si>
  <si>
    <t>-1320248464</t>
  </si>
  <si>
    <t>74F456</t>
  </si>
  <si>
    <t>DEMONTÁŽ PROUDOVÝCH PROPOJENÍ PODÉLNÝCH A PŘÍČNÝCH</t>
  </si>
  <si>
    <t>1308338076</t>
  </si>
  <si>
    <t>R74F461</t>
  </si>
  <si>
    <t>DEMONTÁŽ ZAZKRATOVÁNÍ SESTAVY TV V NEUTRÁLNÍCH ÚSEKU PŘES ZKRATOVACÍ SOUPRAVU</t>
  </si>
  <si>
    <t>124370055</t>
  </si>
  <si>
    <t>74F463</t>
  </si>
  <si>
    <t>DEMONTÁŽ NÁVĚSTÍ PRO ELEKTRICKÝ PROVOZ</t>
  </si>
  <si>
    <t>1318434235</t>
  </si>
  <si>
    <t>74F465</t>
  </si>
  <si>
    <t>DEMONTÁŽ TROLEJE VČETNĚ NÁSTAVKŮ STOČENÍM NA BUBEN</t>
  </si>
  <si>
    <t>-1236752390</t>
  </si>
  <si>
    <t>74F467</t>
  </si>
  <si>
    <t>DEMONTÁŽ LAN NOSNÝCH VČETNĚ NÁSTAVKŮ STOČENÍM NA BUBEN</t>
  </si>
  <si>
    <t>-1825386532</t>
  </si>
  <si>
    <t>74F469</t>
  </si>
  <si>
    <t>DEMONTÁŽ LAN ZV, NV, OV STOČENÍM NA BUBEN</t>
  </si>
  <si>
    <t>-983117793</t>
  </si>
  <si>
    <t>74F492</t>
  </si>
  <si>
    <t>DEMONTÁŽ - ODVOZ (NA LIKVIDACI ODPADŮ NEBO JINÉ URČENÉ MÍSTO)</t>
  </si>
  <si>
    <t>tkm</t>
  </si>
  <si>
    <t>-122650055</t>
  </si>
  <si>
    <t>74EF11</t>
  </si>
  <si>
    <t>HNACÍ KOLEJOVÁ VOZIDLA DEMONTÁŽNÍCH SOUPRAV PRO PRÁCE NA TV</t>
  </si>
  <si>
    <t>1332210021</t>
  </si>
  <si>
    <t>990</t>
  </si>
  <si>
    <t>Poplatky za skládky</t>
  </si>
  <si>
    <t>015270</t>
  </si>
  <si>
    <t>POPLATKY ZA LIKVIDACŮ ODPADŮ NEKONTAMINOVANÝCH - 17 01 03 IZOLÁTORY PORCELÁNOVÉ</t>
  </si>
  <si>
    <t>-415311188</t>
  </si>
  <si>
    <t>015310</t>
  </si>
  <si>
    <t>POPLATKY ZA LIKVIDACŮ ODPADŮ NEKONTAMINOVANÝCH - 16 02 14 ELEKTROŠROT (VYŘAZENÁ EL. ZAŘÍZENÍ A PŘÍSTR. - AL, CU A VZ. KOVY)</t>
  </si>
  <si>
    <t>-1341566774</t>
  </si>
  <si>
    <t>SEZNAM FIGUR</t>
  </si>
  <si>
    <t>Výměra</t>
  </si>
  <si>
    <t xml:space="preserve"> SO 101</t>
  </si>
  <si>
    <t>Použití figury:</t>
  </si>
  <si>
    <t xml:space="preserve"> SO 201</t>
  </si>
  <si>
    <t>A98</t>
  </si>
  <si>
    <t>B98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</si>
</sst>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sz val="10"/>
      <color rgb="FF003366"/>
      <name val="Arial CE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sz val="8"/>
      <color rgb="FF000000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b/>
      <sz val="9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43" fillId="0" borderId="0" applyNumberFormat="0" applyFill="0" applyBorder="0" applyAlignment="0" applyProtection="0"/>
  </cellStyleXfs>
  <cellXfs count="23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11" fillId="2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2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14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14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5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4" fontId="15" fillId="0" borderId="5" xfId="0" applyNumberFormat="1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16" fillId="0" borderId="0" xfId="0" applyNumberFormat="1" applyFont="1" applyAlignment="1">
      <alignment vertical="center"/>
    </xf>
    <xf numFmtId="0" fontId="16" fillId="0" borderId="0" xfId="0" applyFont="1" applyAlignment="1">
      <alignment horizontal="lef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17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5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0" fillId="5" borderId="6" xfId="0" applyFont="1" applyFill="1" applyBorder="1" applyAlignment="1">
      <alignment horizontal="center" vertical="center"/>
    </xf>
    <xf numFmtId="0" fontId="20" fillId="5" borderId="7" xfId="0" applyFont="1" applyFill="1" applyBorder="1" applyAlignment="1">
      <alignment horizontal="left" vertical="center"/>
    </xf>
    <xf numFmtId="0" fontId="0" fillId="5" borderId="7" xfId="0" applyFont="1" applyFill="1" applyBorder="1" applyAlignment="1">
      <alignment vertical="center"/>
    </xf>
    <xf numFmtId="0" fontId="20" fillId="5" borderId="7" xfId="0" applyFont="1" applyFill="1" applyBorder="1" applyAlignment="1">
      <alignment horizontal="center" vertical="center"/>
    </xf>
    <xf numFmtId="0" fontId="20" fillId="5" borderId="7" xfId="0" applyFont="1" applyFill="1" applyBorder="1" applyAlignment="1">
      <alignment horizontal="right" vertical="center"/>
    </xf>
    <xf numFmtId="0" fontId="20" fillId="5" borderId="8" xfId="0" applyFont="1" applyFill="1" applyBorder="1" applyAlignment="1">
      <alignment horizontal="left" vertical="center"/>
    </xf>
    <xf numFmtId="0" fontId="20" fillId="5" borderId="0" xfId="0" applyFont="1" applyFill="1" applyAlignment="1">
      <alignment horizontal="center" vertical="center"/>
    </xf>
    <xf numFmtId="0" fontId="21" fillId="0" borderId="16" xfId="0" applyFont="1" applyBorder="1" applyAlignment="1">
      <alignment horizontal="center" vertical="center" wrapText="1"/>
    </xf>
    <xf numFmtId="0" fontId="21" fillId="0" borderId="17" xfId="0" applyFont="1" applyBorder="1" applyAlignment="1">
      <alignment horizontal="center" vertical="center" wrapText="1"/>
    </xf>
    <xf numFmtId="0" fontId="21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4" fontId="22" fillId="0" borderId="0" xfId="0" applyNumberFormat="1" applyFont="1" applyAlignment="1">
      <alignment horizontal="right" vertical="center"/>
    </xf>
    <xf numFmtId="4" fontId="22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8" fillId="0" borderId="14" xfId="0" applyNumberFormat="1" applyFont="1" applyBorder="1" applyAlignment="1">
      <alignment vertical="center"/>
    </xf>
    <xf numFmtId="4" fontId="18" fillId="0" borderId="0" xfId="0" applyNumberFormat="1" applyFont="1" applyBorder="1" applyAlignment="1">
      <alignment vertical="center"/>
    </xf>
    <xf numFmtId="166" fontId="18" fillId="0" borderId="0" xfId="0" applyNumberFormat="1" applyFont="1" applyBorder="1" applyAlignment="1">
      <alignment vertical="center"/>
    </xf>
    <xf numFmtId="4" fontId="18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5" fillId="0" borderId="3" xfId="0" applyFont="1" applyBorder="1" applyAlignment="1">
      <alignment vertical="center"/>
    </xf>
    <xf numFmtId="0" fontId="24" fillId="0" borderId="0" xfId="0" applyFont="1" applyAlignment="1">
      <alignment vertical="center"/>
    </xf>
    <xf numFmtId="0" fontId="24" fillId="0" borderId="0" xfId="0" applyFont="1" applyAlignment="1">
      <alignment horizontal="left" vertical="center" wrapText="1"/>
    </xf>
    <xf numFmtId="0" fontId="25" fillId="0" borderId="0" xfId="0" applyFont="1" applyAlignment="1">
      <alignment vertical="center"/>
    </xf>
    <xf numFmtId="4" fontId="25" fillId="0" borderId="0" xfId="0" applyNumberFormat="1" applyFont="1" applyAlignment="1">
      <alignment horizontal="right" vertical="center"/>
    </xf>
    <xf numFmtId="4" fontId="25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26" fillId="0" borderId="14" xfId="0" applyNumberFormat="1" applyFont="1" applyBorder="1" applyAlignment="1">
      <alignment vertical="center"/>
    </xf>
    <xf numFmtId="4" fontId="26" fillId="0" borderId="0" xfId="0" applyNumberFormat="1" applyFont="1" applyBorder="1" applyAlignment="1">
      <alignment vertical="center"/>
    </xf>
    <xf numFmtId="166" fontId="26" fillId="0" borderId="0" xfId="0" applyNumberFormat="1" applyFont="1" applyBorder="1" applyAlignment="1">
      <alignment vertical="center"/>
    </xf>
    <xf numFmtId="4" fontId="26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28" fillId="0" borderId="0" xfId="0" applyFont="1" applyAlignment="1">
      <alignment vertical="center"/>
    </xf>
    <xf numFmtId="0" fontId="29" fillId="0" borderId="0" xfId="0" applyFont="1" applyAlignment="1">
      <alignment horizontal="left" vertical="center" wrapText="1"/>
    </xf>
    <xf numFmtId="4" fontId="28" fillId="0" borderId="0" xfId="0" applyNumberFormat="1" applyFont="1" applyAlignment="1">
      <alignment vertical="center"/>
    </xf>
    <xf numFmtId="0" fontId="2" fillId="0" borderId="0" xfId="0" applyFont="1" applyAlignment="1">
      <alignment horizontal="center" vertical="center"/>
    </xf>
    <xf numFmtId="4" fontId="1" fillId="0" borderId="14" xfId="0" applyNumberFormat="1" applyFont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166" fontId="1" fillId="0" borderId="0" xfId="0" applyNumberFormat="1" applyFont="1" applyBorder="1" applyAlignment="1">
      <alignment vertical="center"/>
    </xf>
    <xf numFmtId="4" fontId="1" fillId="0" borderId="15" xfId="0" applyNumberFormat="1" applyFont="1" applyBorder="1" applyAlignment="1">
      <alignment vertical="center"/>
    </xf>
    <xf numFmtId="4" fontId="26" fillId="0" borderId="19" xfId="0" applyNumberFormat="1" applyFont="1" applyBorder="1" applyAlignment="1">
      <alignment vertical="center"/>
    </xf>
    <xf numFmtId="4" fontId="26" fillId="0" borderId="20" xfId="0" applyNumberFormat="1" applyFont="1" applyBorder="1" applyAlignment="1">
      <alignment vertical="center"/>
    </xf>
    <xf numFmtId="166" fontId="26" fillId="0" borderId="20" xfId="0" applyNumberFormat="1" applyFont="1" applyBorder="1" applyAlignment="1">
      <alignment vertical="center"/>
    </xf>
    <xf numFmtId="4" fontId="26" fillId="0" borderId="21" xfId="0" applyNumberFormat="1" applyFont="1" applyBorder="1" applyAlignment="1">
      <alignment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5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0" fillId="5" borderId="0" xfId="0" applyFont="1" applyFill="1" applyAlignment="1">
      <alignment horizontal="left" vertical="center"/>
    </xf>
    <xf numFmtId="0" fontId="20" fillId="5" borderId="0" xfId="0" applyFont="1" applyFill="1" applyAlignment="1">
      <alignment horizontal="right" vertical="center"/>
    </xf>
    <xf numFmtId="0" fontId="31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0" fillId="5" borderId="16" xfId="0" applyFont="1" applyFill="1" applyBorder="1" applyAlignment="1">
      <alignment horizontal="center" vertical="center" wrapText="1"/>
    </xf>
    <xf numFmtId="0" fontId="20" fillId="5" borderId="17" xfId="0" applyFont="1" applyFill="1" applyBorder="1" applyAlignment="1">
      <alignment horizontal="center" vertical="center" wrapText="1"/>
    </xf>
    <xf numFmtId="0" fontId="20" fillId="5" borderId="18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2" fillId="0" borderId="0" xfId="0" applyNumberFormat="1" applyFont="1" applyAlignment="1"/>
    <xf numFmtId="166" fontId="32" fillId="0" borderId="12" xfId="0" applyNumberFormat="1" applyFont="1" applyBorder="1" applyAlignment="1"/>
    <xf numFmtId="166" fontId="32" fillId="0" borderId="13" xfId="0" applyNumberFormat="1" applyFont="1" applyBorder="1" applyAlignment="1"/>
    <xf numFmtId="4" fontId="33" fillId="0" borderId="0" xfId="0" applyNumberFormat="1" applyFont="1" applyAlignment="1">
      <alignment vertical="center"/>
    </xf>
    <xf numFmtId="0" fontId="7" fillId="0" borderId="3" xfId="0" applyFont="1" applyBorder="1" applyAlignment="1"/>
    <xf numFmtId="0" fontId="7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7" fillId="0" borderId="14" xfId="0" applyFont="1" applyBorder="1" applyAlignment="1"/>
    <xf numFmtId="0" fontId="7" fillId="0" borderId="0" xfId="0" applyFont="1" applyBorder="1" applyAlignment="1"/>
    <xf numFmtId="166" fontId="7" fillId="0" borderId="0" xfId="0" applyNumberFormat="1" applyFont="1" applyBorder="1" applyAlignment="1"/>
    <xf numFmtId="166" fontId="7" fillId="0" borderId="15" xfId="0" applyNumberFormat="1" applyFont="1" applyBorder="1" applyAlignment="1"/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20" fillId="0" borderId="22" xfId="0" applyFont="1" applyBorder="1" applyAlignment="1" applyProtection="1">
      <alignment horizontal="center" vertical="center"/>
      <protection locked="0"/>
    </xf>
    <xf numFmtId="49" fontId="20" fillId="0" borderId="22" xfId="0" applyNumberFormat="1" applyFont="1" applyBorder="1" applyAlignment="1" applyProtection="1">
      <alignment horizontal="left" vertical="center" wrapText="1"/>
      <protection locked="0"/>
    </xf>
    <xf numFmtId="0" fontId="20" fillId="0" borderId="22" xfId="0" applyFont="1" applyBorder="1" applyAlignment="1" applyProtection="1">
      <alignment horizontal="left" vertical="center" wrapText="1"/>
      <protection locked="0"/>
    </xf>
    <xf numFmtId="0" fontId="20" fillId="0" borderId="22" xfId="0" applyFont="1" applyBorder="1" applyAlignment="1" applyProtection="1">
      <alignment horizontal="center" vertical="center" wrapText="1"/>
      <protection locked="0"/>
    </xf>
    <xf numFmtId="167" fontId="20" fillId="0" borderId="22" xfId="0" applyNumberFormat="1" applyFont="1" applyBorder="1" applyAlignment="1" applyProtection="1">
      <alignment vertical="center"/>
      <protection locked="0"/>
    </xf>
    <xf numFmtId="4" fontId="20" fillId="3" borderId="22" xfId="0" applyNumberFormat="1" applyFont="1" applyFill="1" applyBorder="1" applyAlignment="1" applyProtection="1">
      <alignment vertical="center"/>
      <protection locked="0"/>
    </xf>
    <xf numFmtId="4" fontId="20" fillId="0" borderId="22" xfId="0" applyNumberFormat="1" applyFont="1" applyBorder="1" applyAlignment="1" applyProtection="1">
      <alignment vertical="center"/>
      <protection locked="0"/>
    </xf>
    <xf numFmtId="0" fontId="21" fillId="3" borderId="14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>
      <alignment horizontal="center" vertical="center"/>
    </xf>
    <xf numFmtId="166" fontId="21" fillId="0" borderId="0" xfId="0" applyNumberFormat="1" applyFont="1" applyBorder="1" applyAlignment="1">
      <alignment vertical="center"/>
    </xf>
    <xf numFmtId="166" fontId="21" fillId="0" borderId="15" xfId="0" applyNumberFormat="1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>
      <alignment horizontal="left" vertical="center"/>
    </xf>
    <xf numFmtId="0" fontId="35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36" fillId="0" borderId="0" xfId="0" applyFont="1" applyAlignment="1">
      <alignment vertical="center" wrapText="1"/>
    </xf>
    <xf numFmtId="0" fontId="0" fillId="0" borderId="19" xfId="0" applyFont="1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0" borderId="21" xfId="0" applyFont="1" applyBorder="1" applyAlignment="1">
      <alignment vertical="center"/>
    </xf>
    <xf numFmtId="0" fontId="37" fillId="0" borderId="0" xfId="0" applyFont="1" applyAlignment="1">
      <alignment horizontal="left" vertical="center"/>
    </xf>
    <xf numFmtId="0" fontId="37" fillId="0" borderId="0" xfId="0" applyFont="1" applyAlignment="1">
      <alignment horizontal="left" vertical="center" wrapText="1"/>
    </xf>
    <xf numFmtId="0" fontId="38" fillId="0" borderId="0" xfId="0" applyFont="1" applyAlignment="1">
      <alignment horizontal="left" vertical="center"/>
    </xf>
    <xf numFmtId="0" fontId="39" fillId="0" borderId="0" xfId="1" applyFont="1" applyAlignment="1">
      <alignment vertical="center" wrapText="1"/>
    </xf>
    <xf numFmtId="0" fontId="8" fillId="0" borderId="3" xfId="0" applyFont="1" applyBorder="1" applyAlignment="1">
      <alignment vertical="center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 wrapText="1"/>
    </xf>
    <xf numFmtId="167" fontId="8" fillId="0" borderId="0" xfId="0" applyNumberFormat="1" applyFont="1" applyAlignment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14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15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40" fillId="0" borderId="22" xfId="0" applyFont="1" applyBorder="1" applyAlignment="1" applyProtection="1">
      <alignment horizontal="center" vertical="center"/>
      <protection locked="0"/>
    </xf>
    <xf numFmtId="49" fontId="40" fillId="0" borderId="22" xfId="0" applyNumberFormat="1" applyFont="1" applyBorder="1" applyAlignment="1" applyProtection="1">
      <alignment horizontal="left" vertical="center" wrapText="1"/>
      <protection locked="0"/>
    </xf>
    <xf numFmtId="0" fontId="40" fillId="0" borderId="22" xfId="0" applyFont="1" applyBorder="1" applyAlignment="1" applyProtection="1">
      <alignment horizontal="left" vertical="center" wrapText="1"/>
      <protection locked="0"/>
    </xf>
    <xf numFmtId="0" fontId="40" fillId="0" borderId="22" xfId="0" applyFont="1" applyBorder="1" applyAlignment="1" applyProtection="1">
      <alignment horizontal="center" vertical="center" wrapText="1"/>
      <protection locked="0"/>
    </xf>
    <xf numFmtId="167" fontId="40" fillId="0" borderId="22" xfId="0" applyNumberFormat="1" applyFont="1" applyBorder="1" applyAlignment="1" applyProtection="1">
      <alignment vertical="center"/>
      <protection locked="0"/>
    </xf>
    <xf numFmtId="4" fontId="40" fillId="3" borderId="22" xfId="0" applyNumberFormat="1" applyFont="1" applyFill="1" applyBorder="1" applyAlignment="1" applyProtection="1">
      <alignment vertical="center"/>
      <protection locked="0"/>
    </xf>
    <xf numFmtId="4" fontId="40" fillId="0" borderId="22" xfId="0" applyNumberFormat="1" applyFont="1" applyBorder="1" applyAlignment="1" applyProtection="1">
      <alignment vertical="center"/>
      <protection locked="0"/>
    </xf>
    <xf numFmtId="0" fontId="41" fillId="0" borderId="3" xfId="0" applyFont="1" applyBorder="1" applyAlignment="1">
      <alignment vertical="center"/>
    </xf>
    <xf numFmtId="0" fontId="40" fillId="3" borderId="14" xfId="0" applyFont="1" applyFill="1" applyBorder="1" applyAlignment="1" applyProtection="1">
      <alignment horizontal="left" vertical="center"/>
      <protection locked="0"/>
    </xf>
    <xf numFmtId="0" fontId="40" fillId="0" borderId="0" xfId="0" applyFont="1" applyBorder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42" fillId="0" borderId="16" xfId="0" applyFont="1" applyBorder="1" applyAlignment="1">
      <alignment horizontal="left" vertical="center" wrapText="1"/>
    </xf>
    <xf numFmtId="0" fontId="42" fillId="0" borderId="22" xfId="0" applyFont="1" applyBorder="1" applyAlignment="1">
      <alignment horizontal="left" vertical="center" wrapText="1"/>
    </xf>
    <xf numFmtId="0" fontId="42" fillId="0" borderId="22" xfId="0" applyFont="1" applyBorder="1" applyAlignment="1">
      <alignment horizontal="left" vertical="center"/>
    </xf>
    <xf numFmtId="167" fontId="42" fillId="0" borderId="18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3" fillId="0" borderId="0" xfId="0" applyFont="1" applyAlignment="1">
      <alignment horizontal="left"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styles" Target="styles.xml" /><Relationship Id="rId11" Type="http://schemas.openxmlformats.org/officeDocument/2006/relationships/theme" Target="theme/theme1.xml" /><Relationship Id="rId12" Type="http://schemas.openxmlformats.org/officeDocument/2006/relationships/calcChain" Target="calcChain.xml" /><Relationship Id="rId13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2/113107163" TargetMode="External" /><Relationship Id="rId2" Type="http://schemas.openxmlformats.org/officeDocument/2006/relationships/hyperlink" Target="https://podminky.urs.cz/item/CS_URS_2022_02/113107181" TargetMode="External" /><Relationship Id="rId3" Type="http://schemas.openxmlformats.org/officeDocument/2006/relationships/hyperlink" Target="https://podminky.urs.cz/item/CS_URS_2022_02/113107184" TargetMode="External" /><Relationship Id="rId4" Type="http://schemas.openxmlformats.org/officeDocument/2006/relationships/hyperlink" Target="https://podminky.urs.cz/item/CS_URS_2022_02/113107331" TargetMode="External" /><Relationship Id="rId5" Type="http://schemas.openxmlformats.org/officeDocument/2006/relationships/hyperlink" Target="https://podminky.urs.cz/item/CS_URS_2022_02/113154124" TargetMode="External" /><Relationship Id="rId6" Type="http://schemas.openxmlformats.org/officeDocument/2006/relationships/hyperlink" Target="https://podminky.urs.cz/item/CS_URS_2022_02/113202111" TargetMode="External" /><Relationship Id="rId7" Type="http://schemas.openxmlformats.org/officeDocument/2006/relationships/hyperlink" Target="https://podminky.urs.cz/item/CS_URS_2022_02/122251103" TargetMode="External" /><Relationship Id="rId8" Type="http://schemas.openxmlformats.org/officeDocument/2006/relationships/hyperlink" Target="https://podminky.urs.cz/item/CS_URS_2022_02/122351103" TargetMode="External" /><Relationship Id="rId9" Type="http://schemas.openxmlformats.org/officeDocument/2006/relationships/hyperlink" Target="https://podminky.urs.cz/item/CS_URS_2022_02/162751117" TargetMode="External" /><Relationship Id="rId10" Type="http://schemas.openxmlformats.org/officeDocument/2006/relationships/hyperlink" Target="https://podminky.urs.cz/item/CS_URS_2022_02/162751137" TargetMode="External" /><Relationship Id="rId11" Type="http://schemas.openxmlformats.org/officeDocument/2006/relationships/hyperlink" Target="https://podminky.urs.cz/item/CS_URS_2022_02/171152111" TargetMode="External" /><Relationship Id="rId12" Type="http://schemas.openxmlformats.org/officeDocument/2006/relationships/hyperlink" Target="https://podminky.urs.cz/item/CS_URS_2022_02/171201231" TargetMode="External" /><Relationship Id="rId13" Type="http://schemas.openxmlformats.org/officeDocument/2006/relationships/hyperlink" Target="https://podminky.urs.cz/item/CS_URS_2022_02/171251201" TargetMode="External" /><Relationship Id="rId14" Type="http://schemas.openxmlformats.org/officeDocument/2006/relationships/hyperlink" Target="https://podminky.urs.cz/item/CS_URS_2022_02/181951112" TargetMode="External" /><Relationship Id="rId15" Type="http://schemas.openxmlformats.org/officeDocument/2006/relationships/hyperlink" Target="https://podminky.urs.cz/item/CS_URS_2022_02/526001012" TargetMode="External" /><Relationship Id="rId16" Type="http://schemas.openxmlformats.org/officeDocument/2006/relationships/hyperlink" Target="https://podminky.urs.cz/item/CS_URS_2022_02/526992111" TargetMode="External" /><Relationship Id="rId17" Type="http://schemas.openxmlformats.org/officeDocument/2006/relationships/hyperlink" Target="https://podminky.urs.cz/item/CS_URS_2022_02/526996111" TargetMode="External" /><Relationship Id="rId18" Type="http://schemas.openxmlformats.org/officeDocument/2006/relationships/hyperlink" Target="https://podminky.urs.cz/item/CS_URS_2022_02/526997011" TargetMode="External" /><Relationship Id="rId19" Type="http://schemas.openxmlformats.org/officeDocument/2006/relationships/hyperlink" Target="https://podminky.urs.cz/item/CS_URS_2022_02/541301112" TargetMode="External" /><Relationship Id="rId20" Type="http://schemas.openxmlformats.org/officeDocument/2006/relationships/hyperlink" Target="https://podminky.urs.cz/item/CS_URS_2022_02/548133111" TargetMode="External" /><Relationship Id="rId21" Type="http://schemas.openxmlformats.org/officeDocument/2006/relationships/hyperlink" Target="https://podminky.urs.cz/item/CS_URS_2022_02/548133121" TargetMode="External" /><Relationship Id="rId22" Type="http://schemas.openxmlformats.org/officeDocument/2006/relationships/hyperlink" Target="https://podminky.urs.cz/item/CS_URS_2022_02/564871013" TargetMode="External" /><Relationship Id="rId23" Type="http://schemas.openxmlformats.org/officeDocument/2006/relationships/hyperlink" Target="https://podminky.urs.cz/item/CS_URS_2022_02/565135111" TargetMode="External" /><Relationship Id="rId24" Type="http://schemas.openxmlformats.org/officeDocument/2006/relationships/hyperlink" Target="https://podminky.urs.cz/item/CS_URS_2022_02/567122113" TargetMode="External" /><Relationship Id="rId25" Type="http://schemas.openxmlformats.org/officeDocument/2006/relationships/hyperlink" Target="https://podminky.urs.cz/item/CS_URS_2022_02/573191111" TargetMode="External" /><Relationship Id="rId26" Type="http://schemas.openxmlformats.org/officeDocument/2006/relationships/hyperlink" Target="https://podminky.urs.cz/item/CS_URS_2022_02/573231107" TargetMode="External" /><Relationship Id="rId27" Type="http://schemas.openxmlformats.org/officeDocument/2006/relationships/hyperlink" Target="https://podminky.urs.cz/item/CS_URS_2022_02/576133111" TargetMode="External" /><Relationship Id="rId28" Type="http://schemas.openxmlformats.org/officeDocument/2006/relationships/hyperlink" Target="https://podminky.urs.cz/item/CS_URS_2022_02/577165112" TargetMode="External" /><Relationship Id="rId29" Type="http://schemas.openxmlformats.org/officeDocument/2006/relationships/hyperlink" Target="https://podminky.urs.cz/item/CS_URS_2022_02/911381114" TargetMode="External" /><Relationship Id="rId30" Type="http://schemas.openxmlformats.org/officeDocument/2006/relationships/hyperlink" Target="https://podminky.urs.cz/item/CS_URS_2022_02/911381122" TargetMode="External" /><Relationship Id="rId31" Type="http://schemas.openxmlformats.org/officeDocument/2006/relationships/hyperlink" Target="https://podminky.urs.cz/item/CS_URS_2022_02/911381136" TargetMode="External" /><Relationship Id="rId32" Type="http://schemas.openxmlformats.org/officeDocument/2006/relationships/hyperlink" Target="https://podminky.urs.cz/item/CS_URS_2022_02/911381812" TargetMode="External" /><Relationship Id="rId33" Type="http://schemas.openxmlformats.org/officeDocument/2006/relationships/hyperlink" Target="https://podminky.urs.cz/item/CS_URS_2022_02/914111111" TargetMode="External" /><Relationship Id="rId34" Type="http://schemas.openxmlformats.org/officeDocument/2006/relationships/hyperlink" Target="https://podminky.urs.cz/item/CS_URS_2022_02/914511112" TargetMode="External" /><Relationship Id="rId35" Type="http://schemas.openxmlformats.org/officeDocument/2006/relationships/hyperlink" Target="https://podminky.urs.cz/item/CS_URS_2022_02/915111112" TargetMode="External" /><Relationship Id="rId36" Type="http://schemas.openxmlformats.org/officeDocument/2006/relationships/hyperlink" Target="https://podminky.urs.cz/item/CS_URS_2022_02/915131112" TargetMode="External" /><Relationship Id="rId37" Type="http://schemas.openxmlformats.org/officeDocument/2006/relationships/hyperlink" Target="https://podminky.urs.cz/item/CS_URS_2022_02/915211112" TargetMode="External" /><Relationship Id="rId38" Type="http://schemas.openxmlformats.org/officeDocument/2006/relationships/hyperlink" Target="https://podminky.urs.cz/item/CS_URS_2022_02/915231112" TargetMode="External" /><Relationship Id="rId39" Type="http://schemas.openxmlformats.org/officeDocument/2006/relationships/hyperlink" Target="https://podminky.urs.cz/item/CS_URS_2022_02/915611111" TargetMode="External" /><Relationship Id="rId40" Type="http://schemas.openxmlformats.org/officeDocument/2006/relationships/hyperlink" Target="https://podminky.urs.cz/item/CS_URS_2022_02/915621111" TargetMode="External" /><Relationship Id="rId41" Type="http://schemas.openxmlformats.org/officeDocument/2006/relationships/hyperlink" Target="https://podminky.urs.cz/item/CS_URS_2022_02/919122132" TargetMode="External" /><Relationship Id="rId42" Type="http://schemas.openxmlformats.org/officeDocument/2006/relationships/hyperlink" Target="https://podminky.urs.cz/item/CS_URS_2022_02/919735111" TargetMode="External" /><Relationship Id="rId43" Type="http://schemas.openxmlformats.org/officeDocument/2006/relationships/hyperlink" Target="https://podminky.urs.cz/item/CS_URS_2022_02/966006211" TargetMode="External" /><Relationship Id="rId44" Type="http://schemas.openxmlformats.org/officeDocument/2006/relationships/hyperlink" Target="https://podminky.urs.cz/item/CS_URS_2022_02/979024443" TargetMode="External" /><Relationship Id="rId45" Type="http://schemas.openxmlformats.org/officeDocument/2006/relationships/hyperlink" Target="https://podminky.urs.cz/item/CS_URS_2022_02/997221551" TargetMode="External" /><Relationship Id="rId46" Type="http://schemas.openxmlformats.org/officeDocument/2006/relationships/hyperlink" Target="https://podminky.urs.cz/item/CS_URS_2022_02/997221559" TargetMode="External" /><Relationship Id="rId47" Type="http://schemas.openxmlformats.org/officeDocument/2006/relationships/hyperlink" Target="https://podminky.urs.cz/item/CS_URS_2022_02/997221571" TargetMode="External" /><Relationship Id="rId48" Type="http://schemas.openxmlformats.org/officeDocument/2006/relationships/hyperlink" Target="https://podminky.urs.cz/item/CS_URS_2022_02/997221579" TargetMode="External" /><Relationship Id="rId49" Type="http://schemas.openxmlformats.org/officeDocument/2006/relationships/hyperlink" Target="https://podminky.urs.cz/item/CS_URS_2022_02/997221861" TargetMode="External" /><Relationship Id="rId50" Type="http://schemas.openxmlformats.org/officeDocument/2006/relationships/hyperlink" Target="https://podminky.urs.cz/item/CS_URS_2022_02/997221862" TargetMode="External" /><Relationship Id="rId51" Type="http://schemas.openxmlformats.org/officeDocument/2006/relationships/hyperlink" Target="https://podminky.urs.cz/item/CS_URS_2022_02/997221873" TargetMode="External" /><Relationship Id="rId52" Type="http://schemas.openxmlformats.org/officeDocument/2006/relationships/hyperlink" Target="https://podminky.urs.cz/item/CS_URS_2022_02/997221875" TargetMode="External" /><Relationship Id="rId53" Type="http://schemas.openxmlformats.org/officeDocument/2006/relationships/hyperlink" Target="https://podminky.urs.cz/item/CS_URS_2022_02/998225111" TargetMode="External" /><Relationship Id="rId54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2/113154113" TargetMode="External" /><Relationship Id="rId2" Type="http://schemas.openxmlformats.org/officeDocument/2006/relationships/hyperlink" Target="https://podminky.urs.cz/item/CS_URS_2022_02/113154114" TargetMode="External" /><Relationship Id="rId3" Type="http://schemas.openxmlformats.org/officeDocument/2006/relationships/hyperlink" Target="https://podminky.urs.cz/item/CS_URS_2022_02/113202111" TargetMode="External" /><Relationship Id="rId4" Type="http://schemas.openxmlformats.org/officeDocument/2006/relationships/hyperlink" Target="https://podminky.urs.cz/item/CS_URS_2022_02/121151103" TargetMode="External" /><Relationship Id="rId5" Type="http://schemas.openxmlformats.org/officeDocument/2006/relationships/hyperlink" Target="https://podminky.urs.cz/item/CS_URS_2022_02/122251104" TargetMode="External" /><Relationship Id="rId6" Type="http://schemas.openxmlformats.org/officeDocument/2006/relationships/hyperlink" Target="https://podminky.urs.cz/item/CS_URS_2022_02/122351104" TargetMode="External" /><Relationship Id="rId7" Type="http://schemas.openxmlformats.org/officeDocument/2006/relationships/hyperlink" Target="https://podminky.urs.cz/item/CS_URS_2022_02/162751117" TargetMode="External" /><Relationship Id="rId8" Type="http://schemas.openxmlformats.org/officeDocument/2006/relationships/hyperlink" Target="https://podminky.urs.cz/item/CS_URS_2022_02/162751137" TargetMode="External" /><Relationship Id="rId9" Type="http://schemas.openxmlformats.org/officeDocument/2006/relationships/hyperlink" Target="https://podminky.urs.cz/item/CS_URS_2022_02/171201231" TargetMode="External" /><Relationship Id="rId10" Type="http://schemas.openxmlformats.org/officeDocument/2006/relationships/hyperlink" Target="https://podminky.urs.cz/item/CS_URS_2022_02/171251201" TargetMode="External" /><Relationship Id="rId11" Type="http://schemas.openxmlformats.org/officeDocument/2006/relationships/hyperlink" Target="https://podminky.urs.cz/item/CS_URS_2022_02/182251101" TargetMode="External" /><Relationship Id="rId12" Type="http://schemas.openxmlformats.org/officeDocument/2006/relationships/hyperlink" Target="https://podminky.urs.cz/item/CS_URS_2022_02/212312111" TargetMode="External" /><Relationship Id="rId13" Type="http://schemas.openxmlformats.org/officeDocument/2006/relationships/hyperlink" Target="https://podminky.urs.cz/item/CS_URS_2022_02/212341111" TargetMode="External" /><Relationship Id="rId14" Type="http://schemas.openxmlformats.org/officeDocument/2006/relationships/hyperlink" Target="https://podminky.urs.cz/item/CS_URS_2022_02/212752402" TargetMode="External" /><Relationship Id="rId15" Type="http://schemas.openxmlformats.org/officeDocument/2006/relationships/hyperlink" Target="https://podminky.urs.cz/item/CS_URS_2022_02/213141111" TargetMode="External" /><Relationship Id="rId16" Type="http://schemas.openxmlformats.org/officeDocument/2006/relationships/hyperlink" Target="https://podminky.urs.cz/item/CS_URS_2022_02/273362221" TargetMode="External" /><Relationship Id="rId17" Type="http://schemas.openxmlformats.org/officeDocument/2006/relationships/hyperlink" Target="https://podminky.urs.cz/item/CS_URS_2022_02/275311126" TargetMode="External" /><Relationship Id="rId18" Type="http://schemas.openxmlformats.org/officeDocument/2006/relationships/hyperlink" Target="https://podminky.urs.cz/item/CS_URS_2022_02/275321118" TargetMode="External" /><Relationship Id="rId19" Type="http://schemas.openxmlformats.org/officeDocument/2006/relationships/hyperlink" Target="https://podminky.urs.cz/item/CS_URS_2022_02/275361116" TargetMode="External" /><Relationship Id="rId20" Type="http://schemas.openxmlformats.org/officeDocument/2006/relationships/hyperlink" Target="https://podminky.urs.cz/item/CS_URS_2022_02/220111886" TargetMode="External" /><Relationship Id="rId21" Type="http://schemas.openxmlformats.org/officeDocument/2006/relationships/hyperlink" Target="https://podminky.urs.cz/item/CS_URS_2022_02/317122111" TargetMode="External" /><Relationship Id="rId22" Type="http://schemas.openxmlformats.org/officeDocument/2006/relationships/hyperlink" Target="https://podminky.urs.cz/item/CS_URS_2022_02/317171126" TargetMode="External" /><Relationship Id="rId23" Type="http://schemas.openxmlformats.org/officeDocument/2006/relationships/hyperlink" Target="https://podminky.urs.cz/item/CS_URS_2022_02/317321118" TargetMode="External" /><Relationship Id="rId24" Type="http://schemas.openxmlformats.org/officeDocument/2006/relationships/hyperlink" Target="https://podminky.urs.cz/item/CS_URS_2022_02/317353121" TargetMode="External" /><Relationship Id="rId25" Type="http://schemas.openxmlformats.org/officeDocument/2006/relationships/hyperlink" Target="https://podminky.urs.cz/item/CS_URS_2022_02/317353221" TargetMode="External" /><Relationship Id="rId26" Type="http://schemas.openxmlformats.org/officeDocument/2006/relationships/hyperlink" Target="https://podminky.urs.cz/item/CS_URS_2022_02/317361116" TargetMode="External" /><Relationship Id="rId27" Type="http://schemas.openxmlformats.org/officeDocument/2006/relationships/hyperlink" Target="https://podminky.urs.cz/item/CS_URS_2022_02/334323118" TargetMode="External" /><Relationship Id="rId28" Type="http://schemas.openxmlformats.org/officeDocument/2006/relationships/hyperlink" Target="https://podminky.urs.cz/item/CS_URS_2022_02/334323218" TargetMode="External" /><Relationship Id="rId29" Type="http://schemas.openxmlformats.org/officeDocument/2006/relationships/hyperlink" Target="https://podminky.urs.cz/item/CS_URS_2022_02/334351115" TargetMode="External" /><Relationship Id="rId30" Type="http://schemas.openxmlformats.org/officeDocument/2006/relationships/hyperlink" Target="https://podminky.urs.cz/item/CS_URS_2022_02/334351214" TargetMode="External" /><Relationship Id="rId31" Type="http://schemas.openxmlformats.org/officeDocument/2006/relationships/hyperlink" Target="https://podminky.urs.cz/item/CS_URS_2022_02/334352112" TargetMode="External" /><Relationship Id="rId32" Type="http://schemas.openxmlformats.org/officeDocument/2006/relationships/hyperlink" Target="https://podminky.urs.cz/item/CS_URS_2022_02/334352212" TargetMode="External" /><Relationship Id="rId33" Type="http://schemas.openxmlformats.org/officeDocument/2006/relationships/hyperlink" Target="https://podminky.urs.cz/item/CS_URS_2022_02/334361216" TargetMode="External" /><Relationship Id="rId34" Type="http://schemas.openxmlformats.org/officeDocument/2006/relationships/hyperlink" Target="https://podminky.urs.cz/item/CS_URS_2022_02/334361226" TargetMode="External" /><Relationship Id="rId35" Type="http://schemas.openxmlformats.org/officeDocument/2006/relationships/hyperlink" Target="https://podminky.urs.cz/item/CS_URS_2022_02/388995214" TargetMode="External" /><Relationship Id="rId36" Type="http://schemas.openxmlformats.org/officeDocument/2006/relationships/hyperlink" Target="https://podminky.urs.cz/item/CS_URS_2022_02/421321108" TargetMode="External" /><Relationship Id="rId37" Type="http://schemas.openxmlformats.org/officeDocument/2006/relationships/hyperlink" Target="https://podminky.urs.cz/item/CS_URS_2022_02/421361226" TargetMode="External" /><Relationship Id="rId38" Type="http://schemas.openxmlformats.org/officeDocument/2006/relationships/hyperlink" Target="https://podminky.urs.cz/item/CS_URS_2022_02/423321128" TargetMode="External" /><Relationship Id="rId39" Type="http://schemas.openxmlformats.org/officeDocument/2006/relationships/hyperlink" Target="https://podminky.urs.cz/item/CS_URS_2022_02/423351112" TargetMode="External" /><Relationship Id="rId40" Type="http://schemas.openxmlformats.org/officeDocument/2006/relationships/hyperlink" Target="https://podminky.urs.cz/item/CS_URS_2022_02/423351212" TargetMode="External" /><Relationship Id="rId41" Type="http://schemas.openxmlformats.org/officeDocument/2006/relationships/hyperlink" Target="https://podminky.urs.cz/item/CS_URS_2022_02/423355311" TargetMode="External" /><Relationship Id="rId42" Type="http://schemas.openxmlformats.org/officeDocument/2006/relationships/hyperlink" Target="https://podminky.urs.cz/item/CS_URS_2022_02/423361216" TargetMode="External" /><Relationship Id="rId43" Type="http://schemas.openxmlformats.org/officeDocument/2006/relationships/hyperlink" Target="https://podminky.urs.cz/item/CS_URS_2022_02/451315125" TargetMode="External" /><Relationship Id="rId44" Type="http://schemas.openxmlformats.org/officeDocument/2006/relationships/hyperlink" Target="https://podminky.urs.cz/item/CS_URS_2022_02/451477121" TargetMode="External" /><Relationship Id="rId45" Type="http://schemas.openxmlformats.org/officeDocument/2006/relationships/hyperlink" Target="https://podminky.urs.cz/item/CS_URS_2022_02/451477122" TargetMode="External" /><Relationship Id="rId46" Type="http://schemas.openxmlformats.org/officeDocument/2006/relationships/hyperlink" Target="https://podminky.urs.cz/item/CS_URS_2022_02/452471101" TargetMode="External" /><Relationship Id="rId47" Type="http://schemas.openxmlformats.org/officeDocument/2006/relationships/hyperlink" Target="https://podminky.urs.cz/item/CS_URS_2022_02/452471131" TargetMode="External" /><Relationship Id="rId48" Type="http://schemas.openxmlformats.org/officeDocument/2006/relationships/hyperlink" Target="https://podminky.urs.cz/item/CS_URS_2022_02/458311131" TargetMode="External" /><Relationship Id="rId49" Type="http://schemas.openxmlformats.org/officeDocument/2006/relationships/hyperlink" Target="https://podminky.urs.cz/item/CS_URS_2022_02/465317212" TargetMode="External" /><Relationship Id="rId50" Type="http://schemas.openxmlformats.org/officeDocument/2006/relationships/hyperlink" Target="https://podminky.urs.cz/item/CS_URS_2022_02/565165112" TargetMode="External" /><Relationship Id="rId51" Type="http://schemas.openxmlformats.org/officeDocument/2006/relationships/hyperlink" Target="https://podminky.urs.cz/item/CS_URS_2022_02/573231107" TargetMode="External" /><Relationship Id="rId52" Type="http://schemas.openxmlformats.org/officeDocument/2006/relationships/hyperlink" Target="https://podminky.urs.cz/item/CS_URS_2022_02/573231108" TargetMode="External" /><Relationship Id="rId53" Type="http://schemas.openxmlformats.org/officeDocument/2006/relationships/hyperlink" Target="https://podminky.urs.cz/item/CS_URS_2022_02/576133111" TargetMode="External" /><Relationship Id="rId54" Type="http://schemas.openxmlformats.org/officeDocument/2006/relationships/hyperlink" Target="https://podminky.urs.cz/item/CS_URS_2022_02/577165112" TargetMode="External" /><Relationship Id="rId55" Type="http://schemas.openxmlformats.org/officeDocument/2006/relationships/hyperlink" Target="https://podminky.urs.cz/item/CS_URS_2022_02/578133112" TargetMode="External" /><Relationship Id="rId56" Type="http://schemas.openxmlformats.org/officeDocument/2006/relationships/hyperlink" Target="https://podminky.urs.cz/item/CS_URS_2022_02/596992122" TargetMode="External" /><Relationship Id="rId57" Type="http://schemas.openxmlformats.org/officeDocument/2006/relationships/hyperlink" Target="https://podminky.urs.cz/item/CS_URS_2022_02/622151011" TargetMode="External" /><Relationship Id="rId58" Type="http://schemas.openxmlformats.org/officeDocument/2006/relationships/hyperlink" Target="https://podminky.urs.cz/item/CS_URS_2022_02/622335102" TargetMode="External" /><Relationship Id="rId59" Type="http://schemas.openxmlformats.org/officeDocument/2006/relationships/hyperlink" Target="https://podminky.urs.cz/item/CS_URS_2022_02/628611102" TargetMode="External" /><Relationship Id="rId60" Type="http://schemas.openxmlformats.org/officeDocument/2006/relationships/hyperlink" Target="https://podminky.urs.cz/item/CS_URS_2022_02/628633111" TargetMode="External" /><Relationship Id="rId61" Type="http://schemas.openxmlformats.org/officeDocument/2006/relationships/hyperlink" Target="https://podminky.urs.cz/item/CS_URS_2022_02/629995211" TargetMode="External" /><Relationship Id="rId62" Type="http://schemas.openxmlformats.org/officeDocument/2006/relationships/hyperlink" Target="https://podminky.urs.cz/item/CS_URS_2022_02/629995213" TargetMode="External" /><Relationship Id="rId63" Type="http://schemas.openxmlformats.org/officeDocument/2006/relationships/hyperlink" Target="https://podminky.urs.cz/item/CS_URS_2022_02/629995219" TargetMode="External" /><Relationship Id="rId64" Type="http://schemas.openxmlformats.org/officeDocument/2006/relationships/hyperlink" Target="https://podminky.urs.cz/item/CS_URS_2022_02/711112001" TargetMode="External" /><Relationship Id="rId65" Type="http://schemas.openxmlformats.org/officeDocument/2006/relationships/hyperlink" Target="https://podminky.urs.cz/item/CS_URS_2022_02/711112002" TargetMode="External" /><Relationship Id="rId66" Type="http://schemas.openxmlformats.org/officeDocument/2006/relationships/hyperlink" Target="https://podminky.urs.cz/item/CS_URS_2022_02/711131811" TargetMode="External" /><Relationship Id="rId67" Type="http://schemas.openxmlformats.org/officeDocument/2006/relationships/hyperlink" Target="https://podminky.urs.cz/item/CS_URS_2022_02/711142559" TargetMode="External" /><Relationship Id="rId68" Type="http://schemas.openxmlformats.org/officeDocument/2006/relationships/hyperlink" Target="https://podminky.urs.cz/item/CS_URS_2022_02/711331383" TargetMode="External" /><Relationship Id="rId69" Type="http://schemas.openxmlformats.org/officeDocument/2006/relationships/hyperlink" Target="https://podminky.urs.cz/item/CS_URS_2022_02/711491177" TargetMode="External" /><Relationship Id="rId70" Type="http://schemas.openxmlformats.org/officeDocument/2006/relationships/hyperlink" Target="https://podminky.urs.cz/item/CS_URS_2022_02/998711101" TargetMode="External" /><Relationship Id="rId71" Type="http://schemas.openxmlformats.org/officeDocument/2006/relationships/hyperlink" Target="https://podminky.urs.cz/item/CS_URS_2022_02/998713101" TargetMode="External" /><Relationship Id="rId72" Type="http://schemas.openxmlformats.org/officeDocument/2006/relationships/hyperlink" Target="https://podminky.urs.cz/item/CS_URS_2022_02/764212436" TargetMode="External" /><Relationship Id="rId73" Type="http://schemas.openxmlformats.org/officeDocument/2006/relationships/hyperlink" Target="https://podminky.urs.cz/item/CS_URS_2022_02/850421811" TargetMode="External" /><Relationship Id="rId74" Type="http://schemas.openxmlformats.org/officeDocument/2006/relationships/hyperlink" Target="https://podminky.urs.cz/item/CS_URS_2022_02/850441811" TargetMode="External" /><Relationship Id="rId75" Type="http://schemas.openxmlformats.org/officeDocument/2006/relationships/hyperlink" Target="https://podminky.urs.cz/item/CS_URS_2022_02/895111121" TargetMode="External" /><Relationship Id="rId76" Type="http://schemas.openxmlformats.org/officeDocument/2006/relationships/hyperlink" Target="https://podminky.urs.cz/item/CS_URS_2022_02/911381832" TargetMode="External" /><Relationship Id="rId77" Type="http://schemas.openxmlformats.org/officeDocument/2006/relationships/hyperlink" Target="https://podminky.urs.cz/item/CS_URS_2022_02/914112111" TargetMode="External" /><Relationship Id="rId78" Type="http://schemas.openxmlformats.org/officeDocument/2006/relationships/hyperlink" Target="https://podminky.urs.cz/item/CS_URS_2022_02/916231213" TargetMode="External" /><Relationship Id="rId79" Type="http://schemas.openxmlformats.org/officeDocument/2006/relationships/hyperlink" Target="https://podminky.urs.cz/item/CS_URS_2022_02/919121212" TargetMode="External" /><Relationship Id="rId80" Type="http://schemas.openxmlformats.org/officeDocument/2006/relationships/hyperlink" Target="https://podminky.urs.cz/item/CS_URS_2022_02/919122111" TargetMode="External" /><Relationship Id="rId81" Type="http://schemas.openxmlformats.org/officeDocument/2006/relationships/hyperlink" Target="https://podminky.urs.cz/item/CS_URS_2022_02/919122111.1" TargetMode="External" /><Relationship Id="rId82" Type="http://schemas.openxmlformats.org/officeDocument/2006/relationships/hyperlink" Target="https://podminky.urs.cz/item/CS_URS_2022_02/919122131" TargetMode="External" /><Relationship Id="rId83" Type="http://schemas.openxmlformats.org/officeDocument/2006/relationships/hyperlink" Target="https://podminky.urs.cz/item/CS_URS_2022_02/931992121" TargetMode="External" /><Relationship Id="rId84" Type="http://schemas.openxmlformats.org/officeDocument/2006/relationships/hyperlink" Target="https://podminky.urs.cz/item/CS_URS_2022_02/931994102" TargetMode="External" /><Relationship Id="rId85" Type="http://schemas.openxmlformats.org/officeDocument/2006/relationships/hyperlink" Target="https://podminky.urs.cz/item/CS_URS_2022_02/931994132" TargetMode="External" /><Relationship Id="rId86" Type="http://schemas.openxmlformats.org/officeDocument/2006/relationships/hyperlink" Target="https://podminky.urs.cz/item/CS_URS_2022_02/931994161" TargetMode="External" /><Relationship Id="rId87" Type="http://schemas.openxmlformats.org/officeDocument/2006/relationships/hyperlink" Target="https://podminky.urs.cz/item/CS_URS_2022_02/936946111" TargetMode="External" /><Relationship Id="rId88" Type="http://schemas.openxmlformats.org/officeDocument/2006/relationships/hyperlink" Target="https://podminky.urs.cz/item/CS_URS_2022_02/962041211" TargetMode="External" /><Relationship Id="rId89" Type="http://schemas.openxmlformats.org/officeDocument/2006/relationships/hyperlink" Target="https://podminky.urs.cz/item/CS_URS_2022_02/963051111" TargetMode="External" /><Relationship Id="rId90" Type="http://schemas.openxmlformats.org/officeDocument/2006/relationships/hyperlink" Target="https://podminky.urs.cz/item/CS_URS_2022_02/963071111" TargetMode="External" /><Relationship Id="rId91" Type="http://schemas.openxmlformats.org/officeDocument/2006/relationships/hyperlink" Target="https://podminky.urs.cz/item/CS_URS_2022_02/963071112" TargetMode="External" /><Relationship Id="rId92" Type="http://schemas.openxmlformats.org/officeDocument/2006/relationships/hyperlink" Target="https://podminky.urs.cz/item/CS_URS_2022_02/977151112" TargetMode="External" /><Relationship Id="rId93" Type="http://schemas.openxmlformats.org/officeDocument/2006/relationships/hyperlink" Target="https://podminky.urs.cz/item/CS_URS_2022_02/977151116" TargetMode="External" /><Relationship Id="rId94" Type="http://schemas.openxmlformats.org/officeDocument/2006/relationships/hyperlink" Target="https://podminky.urs.cz/item/CS_URS_2022_02/979024443" TargetMode="External" /><Relationship Id="rId95" Type="http://schemas.openxmlformats.org/officeDocument/2006/relationships/hyperlink" Target="https://podminky.urs.cz/item/CS_URS_2022_02/985311112" TargetMode="External" /><Relationship Id="rId96" Type="http://schemas.openxmlformats.org/officeDocument/2006/relationships/hyperlink" Target="https://podminky.urs.cz/item/CS_URS_2022_02/985312112" TargetMode="External" /><Relationship Id="rId97" Type="http://schemas.openxmlformats.org/officeDocument/2006/relationships/hyperlink" Target="https://podminky.urs.cz/item/CS_URS_2023_01/985323112" TargetMode="External" /><Relationship Id="rId98" Type="http://schemas.openxmlformats.org/officeDocument/2006/relationships/hyperlink" Target="https://podminky.urs.cz/item/CS_URS_2022_02/985324211" TargetMode="External" /><Relationship Id="rId99" Type="http://schemas.openxmlformats.org/officeDocument/2006/relationships/hyperlink" Target="https://podminky.urs.cz/item/CS_URS_2022_02/985331122" TargetMode="External" /><Relationship Id="rId100" Type="http://schemas.openxmlformats.org/officeDocument/2006/relationships/hyperlink" Target="https://podminky.urs.cz/item/CS_URS_2022_02/985562511" TargetMode="External" /><Relationship Id="rId101" Type="http://schemas.openxmlformats.org/officeDocument/2006/relationships/hyperlink" Target="https://podminky.urs.cz/item/CS_URS_2022_02/985564214" TargetMode="External" /><Relationship Id="rId102" Type="http://schemas.openxmlformats.org/officeDocument/2006/relationships/hyperlink" Target="https://podminky.urs.cz/item/CS_URS_2022_02/997013814" TargetMode="External" /><Relationship Id="rId103" Type="http://schemas.openxmlformats.org/officeDocument/2006/relationships/hyperlink" Target="https://podminky.urs.cz/item/CS_URS_2022_02/997211511" TargetMode="External" /><Relationship Id="rId104" Type="http://schemas.openxmlformats.org/officeDocument/2006/relationships/hyperlink" Target="https://podminky.urs.cz/item/CS_URS_2022_02/997211519" TargetMode="External" /><Relationship Id="rId105" Type="http://schemas.openxmlformats.org/officeDocument/2006/relationships/hyperlink" Target="https://podminky.urs.cz/item/CS_URS_2022_02/997221861" TargetMode="External" /><Relationship Id="rId106" Type="http://schemas.openxmlformats.org/officeDocument/2006/relationships/hyperlink" Target="https://podminky.urs.cz/item/CS_URS_2022_02/997221862" TargetMode="External" /><Relationship Id="rId107" Type="http://schemas.openxmlformats.org/officeDocument/2006/relationships/hyperlink" Target="https://podminky.urs.cz/item/CS_URS_2022_02/997221875" TargetMode="External" /><Relationship Id="rId108" Type="http://schemas.openxmlformats.org/officeDocument/2006/relationships/hyperlink" Target="https://podminky.urs.cz/item/CS_URS_2022_02/998212111" TargetMode="External" /><Relationship Id="rId109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4" t="s">
        <v>0</v>
      </c>
      <c r="AZ1" s="14" t="s">
        <v>1</v>
      </c>
      <c r="BA1" s="14" t="s">
        <v>2</v>
      </c>
      <c r="BB1" s="14" t="s">
        <v>1</v>
      </c>
      <c r="BT1" s="14" t="s">
        <v>3</v>
      </c>
      <c r="BU1" s="14" t="s">
        <v>3</v>
      </c>
      <c r="BV1" s="14" t="s">
        <v>4</v>
      </c>
    </row>
    <row r="2" s="1" customFormat="1" ht="36.96" customHeight="1">
      <c r="AR2" s="15" t="s">
        <v>5</v>
      </c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6" t="s">
        <v>6</v>
      </c>
      <c r="BT2" s="16" t="s">
        <v>7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="1" customFormat="1" ht="24.96" customHeight="1">
      <c r="B4" s="19"/>
      <c r="D4" s="20" t="s">
        <v>9</v>
      </c>
      <c r="AR4" s="19"/>
      <c r="AS4" s="21" t="s">
        <v>10</v>
      </c>
      <c r="BE4" s="22" t="s">
        <v>11</v>
      </c>
      <c r="BS4" s="16" t="s">
        <v>12</v>
      </c>
    </row>
    <row r="5" s="1" customFormat="1" ht="12" customHeight="1">
      <c r="B5" s="19"/>
      <c r="D5" s="23" t="s">
        <v>13</v>
      </c>
      <c r="K5" s="24" t="s">
        <v>14</v>
      </c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R5" s="19"/>
      <c r="BE5" s="25" t="s">
        <v>15</v>
      </c>
      <c r="BS5" s="16" t="s">
        <v>6</v>
      </c>
    </row>
    <row r="6" s="1" customFormat="1" ht="36.96" customHeight="1">
      <c r="B6" s="19"/>
      <c r="D6" s="26" t="s">
        <v>16</v>
      </c>
      <c r="K6" s="27" t="s">
        <v>17</v>
      </c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R6" s="19"/>
      <c r="BE6" s="28"/>
      <c r="BS6" s="16" t="s">
        <v>6</v>
      </c>
    </row>
    <row r="7" s="1" customFormat="1" ht="12" customHeight="1">
      <c r="B7" s="19"/>
      <c r="D7" s="29" t="s">
        <v>18</v>
      </c>
      <c r="K7" s="24" t="s">
        <v>1</v>
      </c>
      <c r="AK7" s="29" t="s">
        <v>19</v>
      </c>
      <c r="AN7" s="24" t="s">
        <v>1</v>
      </c>
      <c r="AR7" s="19"/>
      <c r="BE7" s="28"/>
      <c r="BS7" s="16" t="s">
        <v>6</v>
      </c>
    </row>
    <row r="8" s="1" customFormat="1" ht="12" customHeight="1">
      <c r="B8" s="19"/>
      <c r="D8" s="29" t="s">
        <v>20</v>
      </c>
      <c r="K8" s="24" t="s">
        <v>21</v>
      </c>
      <c r="AK8" s="29" t="s">
        <v>22</v>
      </c>
      <c r="AN8" s="30" t="s">
        <v>23</v>
      </c>
      <c r="AR8" s="19"/>
      <c r="BE8" s="28"/>
      <c r="BS8" s="16" t="s">
        <v>6</v>
      </c>
    </row>
    <row r="9" s="1" customFormat="1" ht="14.4" customHeight="1">
      <c r="B9" s="19"/>
      <c r="AR9" s="19"/>
      <c r="BE9" s="28"/>
      <c r="BS9" s="16" t="s">
        <v>6</v>
      </c>
    </row>
    <row r="10" s="1" customFormat="1" ht="12" customHeight="1">
      <c r="B10" s="19"/>
      <c r="D10" s="29" t="s">
        <v>24</v>
      </c>
      <c r="AK10" s="29" t="s">
        <v>25</v>
      </c>
      <c r="AN10" s="24" t="s">
        <v>1</v>
      </c>
      <c r="AR10" s="19"/>
      <c r="BE10" s="28"/>
      <c r="BS10" s="16" t="s">
        <v>6</v>
      </c>
    </row>
    <row r="11" s="1" customFormat="1" ht="18.48" customHeight="1">
      <c r="B11" s="19"/>
      <c r="E11" s="24" t="s">
        <v>21</v>
      </c>
      <c r="AK11" s="29" t="s">
        <v>26</v>
      </c>
      <c r="AN11" s="24" t="s">
        <v>1</v>
      </c>
      <c r="AR11" s="19"/>
      <c r="BE11" s="28"/>
      <c r="BS11" s="16" t="s">
        <v>6</v>
      </c>
    </row>
    <row r="12" s="1" customFormat="1" ht="6.96" customHeight="1">
      <c r="B12" s="19"/>
      <c r="AR12" s="19"/>
      <c r="BE12" s="28"/>
      <c r="BS12" s="16" t="s">
        <v>6</v>
      </c>
    </row>
    <row r="13" s="1" customFormat="1" ht="12" customHeight="1">
      <c r="B13" s="19"/>
      <c r="D13" s="29" t="s">
        <v>27</v>
      </c>
      <c r="AK13" s="29" t="s">
        <v>25</v>
      </c>
      <c r="AN13" s="31" t="s">
        <v>28</v>
      </c>
      <c r="AR13" s="19"/>
      <c r="BE13" s="28"/>
      <c r="BS13" s="16" t="s">
        <v>6</v>
      </c>
    </row>
    <row r="14">
      <c r="B14" s="19"/>
      <c r="E14" s="31" t="s">
        <v>28</v>
      </c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29" t="s">
        <v>26</v>
      </c>
      <c r="AN14" s="31" t="s">
        <v>28</v>
      </c>
      <c r="AR14" s="19"/>
      <c r="BE14" s="28"/>
      <c r="BS14" s="16" t="s">
        <v>6</v>
      </c>
    </row>
    <row r="15" s="1" customFormat="1" ht="6.96" customHeight="1">
      <c r="B15" s="19"/>
      <c r="AR15" s="19"/>
      <c r="BE15" s="28"/>
      <c r="BS15" s="16" t="s">
        <v>3</v>
      </c>
    </row>
    <row r="16" s="1" customFormat="1" ht="12" customHeight="1">
      <c r="B16" s="19"/>
      <c r="D16" s="29" t="s">
        <v>29</v>
      </c>
      <c r="AK16" s="29" t="s">
        <v>25</v>
      </c>
      <c r="AN16" s="24" t="s">
        <v>1</v>
      </c>
      <c r="AR16" s="19"/>
      <c r="BE16" s="28"/>
      <c r="BS16" s="16" t="s">
        <v>3</v>
      </c>
    </row>
    <row r="17" s="1" customFormat="1" ht="18.48" customHeight="1">
      <c r="B17" s="19"/>
      <c r="E17" s="24" t="s">
        <v>21</v>
      </c>
      <c r="AK17" s="29" t="s">
        <v>26</v>
      </c>
      <c r="AN17" s="24" t="s">
        <v>1</v>
      </c>
      <c r="AR17" s="19"/>
      <c r="BE17" s="28"/>
      <c r="BS17" s="16" t="s">
        <v>30</v>
      </c>
    </row>
    <row r="18" s="1" customFormat="1" ht="6.96" customHeight="1">
      <c r="B18" s="19"/>
      <c r="AR18" s="19"/>
      <c r="BE18" s="28"/>
      <c r="BS18" s="16" t="s">
        <v>6</v>
      </c>
    </row>
    <row r="19" s="1" customFormat="1" ht="12" customHeight="1">
      <c r="B19" s="19"/>
      <c r="D19" s="29" t="s">
        <v>31</v>
      </c>
      <c r="AK19" s="29" t="s">
        <v>25</v>
      </c>
      <c r="AN19" s="24" t="s">
        <v>1</v>
      </c>
      <c r="AR19" s="19"/>
      <c r="BE19" s="28"/>
      <c r="BS19" s="16" t="s">
        <v>6</v>
      </c>
    </row>
    <row r="20" s="1" customFormat="1" ht="18.48" customHeight="1">
      <c r="B20" s="19"/>
      <c r="E20" s="24" t="s">
        <v>21</v>
      </c>
      <c r="AK20" s="29" t="s">
        <v>26</v>
      </c>
      <c r="AN20" s="24" t="s">
        <v>1</v>
      </c>
      <c r="AR20" s="19"/>
      <c r="BE20" s="28"/>
      <c r="BS20" s="16" t="s">
        <v>30</v>
      </c>
    </row>
    <row r="21" s="1" customFormat="1" ht="6.96" customHeight="1">
      <c r="B21" s="19"/>
      <c r="AR21" s="19"/>
      <c r="BE21" s="28"/>
    </row>
    <row r="22" s="1" customFormat="1" ht="12" customHeight="1">
      <c r="B22" s="19"/>
      <c r="D22" s="29" t="s">
        <v>32</v>
      </c>
      <c r="AR22" s="19"/>
      <c r="BE22" s="28"/>
    </row>
    <row r="23" s="1" customFormat="1" ht="16.5" customHeight="1">
      <c r="B23" s="19"/>
      <c r="E23" s="33" t="s">
        <v>1</v>
      </c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R23" s="19"/>
      <c r="BE23" s="28"/>
    </row>
    <row r="24" s="1" customFormat="1" ht="6.96" customHeight="1">
      <c r="B24" s="19"/>
      <c r="AR24" s="19"/>
      <c r="BE24" s="28"/>
    </row>
    <row r="25" s="1" customFormat="1" ht="6.96" customHeight="1">
      <c r="B25" s="19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R25" s="19"/>
      <c r="BE25" s="28"/>
    </row>
    <row r="26" s="2" customFormat="1" ht="25.92" customHeight="1">
      <c r="A26" s="35"/>
      <c r="B26" s="36"/>
      <c r="C26" s="35"/>
      <c r="D26" s="37" t="s">
        <v>33</v>
      </c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39">
        <f>ROUND(AG94,2)</f>
        <v>0</v>
      </c>
      <c r="AL26" s="38"/>
      <c r="AM26" s="38"/>
      <c r="AN26" s="38"/>
      <c r="AO26" s="38"/>
      <c r="AP26" s="35"/>
      <c r="AQ26" s="35"/>
      <c r="AR26" s="36"/>
      <c r="BE26" s="28"/>
    </row>
    <row r="27" s="2" customFormat="1" ht="6.96" customHeight="1">
      <c r="A27" s="35"/>
      <c r="B27" s="36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5"/>
      <c r="AJ27" s="35"/>
      <c r="AK27" s="35"/>
      <c r="AL27" s="35"/>
      <c r="AM27" s="35"/>
      <c r="AN27" s="35"/>
      <c r="AO27" s="35"/>
      <c r="AP27" s="35"/>
      <c r="AQ27" s="35"/>
      <c r="AR27" s="36"/>
      <c r="BE27" s="28"/>
    </row>
    <row r="28" s="2" customFormat="1">
      <c r="A28" s="35"/>
      <c r="B28" s="36"/>
      <c r="C28" s="35"/>
      <c r="D28" s="35"/>
      <c r="E28" s="35"/>
      <c r="F28" s="35"/>
      <c r="G28" s="35"/>
      <c r="H28" s="35"/>
      <c r="I28" s="35"/>
      <c r="J28" s="35"/>
      <c r="K28" s="35"/>
      <c r="L28" s="40" t="s">
        <v>34</v>
      </c>
      <c r="M28" s="40"/>
      <c r="N28" s="40"/>
      <c r="O28" s="40"/>
      <c r="P28" s="40"/>
      <c r="Q28" s="35"/>
      <c r="R28" s="35"/>
      <c r="S28" s="35"/>
      <c r="T28" s="35"/>
      <c r="U28" s="35"/>
      <c r="V28" s="35"/>
      <c r="W28" s="40" t="s">
        <v>35</v>
      </c>
      <c r="X28" s="40"/>
      <c r="Y28" s="40"/>
      <c r="Z28" s="40"/>
      <c r="AA28" s="40"/>
      <c r="AB28" s="40"/>
      <c r="AC28" s="40"/>
      <c r="AD28" s="40"/>
      <c r="AE28" s="40"/>
      <c r="AF28" s="35"/>
      <c r="AG28" s="35"/>
      <c r="AH28" s="35"/>
      <c r="AI28" s="35"/>
      <c r="AJ28" s="35"/>
      <c r="AK28" s="40" t="s">
        <v>36</v>
      </c>
      <c r="AL28" s="40"/>
      <c r="AM28" s="40"/>
      <c r="AN28" s="40"/>
      <c r="AO28" s="40"/>
      <c r="AP28" s="35"/>
      <c r="AQ28" s="35"/>
      <c r="AR28" s="36"/>
      <c r="BE28" s="28"/>
    </row>
    <row r="29" s="3" customFormat="1" ht="14.4" customHeight="1">
      <c r="A29" s="3"/>
      <c r="B29" s="41"/>
      <c r="C29" s="3"/>
      <c r="D29" s="29" t="s">
        <v>37</v>
      </c>
      <c r="E29" s="3"/>
      <c r="F29" s="29" t="s">
        <v>38</v>
      </c>
      <c r="G29" s="3"/>
      <c r="H29" s="3"/>
      <c r="I29" s="3"/>
      <c r="J29" s="3"/>
      <c r="K29" s="3"/>
      <c r="L29" s="42">
        <v>0.20999999999999999</v>
      </c>
      <c r="M29" s="3"/>
      <c r="N29" s="3"/>
      <c r="O29" s="3"/>
      <c r="P29" s="3"/>
      <c r="Q29" s="3"/>
      <c r="R29" s="3"/>
      <c r="S29" s="3"/>
      <c r="T29" s="3"/>
      <c r="U29" s="3"/>
      <c r="V29" s="3"/>
      <c r="W29" s="43">
        <f>ROUND(AZ94, 2)</f>
        <v>0</v>
      </c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43">
        <f>ROUND(AV94, 2)</f>
        <v>0</v>
      </c>
      <c r="AL29" s="3"/>
      <c r="AM29" s="3"/>
      <c r="AN29" s="3"/>
      <c r="AO29" s="3"/>
      <c r="AP29" s="3"/>
      <c r="AQ29" s="3"/>
      <c r="AR29" s="41"/>
      <c r="BE29" s="44"/>
    </row>
    <row r="30" s="3" customFormat="1" ht="14.4" customHeight="1">
      <c r="A30" s="3"/>
      <c r="B30" s="41"/>
      <c r="C30" s="3"/>
      <c r="D30" s="3"/>
      <c r="E30" s="3"/>
      <c r="F30" s="29" t="s">
        <v>39</v>
      </c>
      <c r="G30" s="3"/>
      <c r="H30" s="3"/>
      <c r="I30" s="3"/>
      <c r="J30" s="3"/>
      <c r="K30" s="3"/>
      <c r="L30" s="42">
        <v>0.14999999999999999</v>
      </c>
      <c r="M30" s="3"/>
      <c r="N30" s="3"/>
      <c r="O30" s="3"/>
      <c r="P30" s="3"/>
      <c r="Q30" s="3"/>
      <c r="R30" s="3"/>
      <c r="S30" s="3"/>
      <c r="T30" s="3"/>
      <c r="U30" s="3"/>
      <c r="V30" s="3"/>
      <c r="W30" s="43">
        <f>ROUND(BA94, 2)</f>
        <v>0</v>
      </c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43">
        <f>ROUND(AW94, 2)</f>
        <v>0</v>
      </c>
      <c r="AL30" s="3"/>
      <c r="AM30" s="3"/>
      <c r="AN30" s="3"/>
      <c r="AO30" s="3"/>
      <c r="AP30" s="3"/>
      <c r="AQ30" s="3"/>
      <c r="AR30" s="41"/>
      <c r="BE30" s="44"/>
    </row>
    <row r="31" hidden="1" s="3" customFormat="1" ht="14.4" customHeight="1">
      <c r="A31" s="3"/>
      <c r="B31" s="41"/>
      <c r="C31" s="3"/>
      <c r="D31" s="3"/>
      <c r="E31" s="3"/>
      <c r="F31" s="29" t="s">
        <v>40</v>
      </c>
      <c r="G31" s="3"/>
      <c r="H31" s="3"/>
      <c r="I31" s="3"/>
      <c r="J31" s="3"/>
      <c r="K31" s="3"/>
      <c r="L31" s="42">
        <v>0.20999999999999999</v>
      </c>
      <c r="M31" s="3"/>
      <c r="N31" s="3"/>
      <c r="O31" s="3"/>
      <c r="P31" s="3"/>
      <c r="Q31" s="3"/>
      <c r="R31" s="3"/>
      <c r="S31" s="3"/>
      <c r="T31" s="3"/>
      <c r="U31" s="3"/>
      <c r="V31" s="3"/>
      <c r="W31" s="43">
        <f>ROUND(BB94, 2)</f>
        <v>0</v>
      </c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43">
        <v>0</v>
      </c>
      <c r="AL31" s="3"/>
      <c r="AM31" s="3"/>
      <c r="AN31" s="3"/>
      <c r="AO31" s="3"/>
      <c r="AP31" s="3"/>
      <c r="AQ31" s="3"/>
      <c r="AR31" s="41"/>
      <c r="BE31" s="44"/>
    </row>
    <row r="32" hidden="1" s="3" customFormat="1" ht="14.4" customHeight="1">
      <c r="A32" s="3"/>
      <c r="B32" s="41"/>
      <c r="C32" s="3"/>
      <c r="D32" s="3"/>
      <c r="E32" s="3"/>
      <c r="F32" s="29" t="s">
        <v>41</v>
      </c>
      <c r="G32" s="3"/>
      <c r="H32" s="3"/>
      <c r="I32" s="3"/>
      <c r="J32" s="3"/>
      <c r="K32" s="3"/>
      <c r="L32" s="42">
        <v>0.14999999999999999</v>
      </c>
      <c r="M32" s="3"/>
      <c r="N32" s="3"/>
      <c r="O32" s="3"/>
      <c r="P32" s="3"/>
      <c r="Q32" s="3"/>
      <c r="R32" s="3"/>
      <c r="S32" s="3"/>
      <c r="T32" s="3"/>
      <c r="U32" s="3"/>
      <c r="V32" s="3"/>
      <c r="W32" s="43">
        <f>ROUND(BC94, 2)</f>
        <v>0</v>
      </c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43">
        <v>0</v>
      </c>
      <c r="AL32" s="3"/>
      <c r="AM32" s="3"/>
      <c r="AN32" s="3"/>
      <c r="AO32" s="3"/>
      <c r="AP32" s="3"/>
      <c r="AQ32" s="3"/>
      <c r="AR32" s="41"/>
      <c r="BE32" s="44"/>
    </row>
    <row r="33" hidden="1" s="3" customFormat="1" ht="14.4" customHeight="1">
      <c r="A33" s="3"/>
      <c r="B33" s="41"/>
      <c r="C33" s="3"/>
      <c r="D33" s="3"/>
      <c r="E33" s="3"/>
      <c r="F33" s="29" t="s">
        <v>42</v>
      </c>
      <c r="G33" s="3"/>
      <c r="H33" s="3"/>
      <c r="I33" s="3"/>
      <c r="J33" s="3"/>
      <c r="K33" s="3"/>
      <c r="L33" s="42">
        <v>0</v>
      </c>
      <c r="M33" s="3"/>
      <c r="N33" s="3"/>
      <c r="O33" s="3"/>
      <c r="P33" s="3"/>
      <c r="Q33" s="3"/>
      <c r="R33" s="3"/>
      <c r="S33" s="3"/>
      <c r="T33" s="3"/>
      <c r="U33" s="3"/>
      <c r="V33" s="3"/>
      <c r="W33" s="43">
        <f>ROUND(BD94, 2)</f>
        <v>0</v>
      </c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43">
        <v>0</v>
      </c>
      <c r="AL33" s="3"/>
      <c r="AM33" s="3"/>
      <c r="AN33" s="3"/>
      <c r="AO33" s="3"/>
      <c r="AP33" s="3"/>
      <c r="AQ33" s="3"/>
      <c r="AR33" s="41"/>
      <c r="BE33" s="44"/>
    </row>
    <row r="34" s="2" customFormat="1" ht="6.96" customHeight="1">
      <c r="A34" s="35"/>
      <c r="B34" s="36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6"/>
      <c r="BE34" s="28"/>
    </row>
    <row r="35" s="2" customFormat="1" ht="25.92" customHeight="1">
      <c r="A35" s="35"/>
      <c r="B35" s="36"/>
      <c r="C35" s="45"/>
      <c r="D35" s="46" t="s">
        <v>43</v>
      </c>
      <c r="E35" s="47"/>
      <c r="F35" s="47"/>
      <c r="G35" s="47"/>
      <c r="H35" s="47"/>
      <c r="I35" s="47"/>
      <c r="J35" s="47"/>
      <c r="K35" s="47"/>
      <c r="L35" s="47"/>
      <c r="M35" s="47"/>
      <c r="N35" s="47"/>
      <c r="O35" s="47"/>
      <c r="P35" s="47"/>
      <c r="Q35" s="47"/>
      <c r="R35" s="47"/>
      <c r="S35" s="47"/>
      <c r="T35" s="48" t="s">
        <v>44</v>
      </c>
      <c r="U35" s="47"/>
      <c r="V35" s="47"/>
      <c r="W35" s="47"/>
      <c r="X35" s="49" t="s">
        <v>45</v>
      </c>
      <c r="Y35" s="47"/>
      <c r="Z35" s="47"/>
      <c r="AA35" s="47"/>
      <c r="AB35" s="47"/>
      <c r="AC35" s="47"/>
      <c r="AD35" s="47"/>
      <c r="AE35" s="47"/>
      <c r="AF35" s="47"/>
      <c r="AG35" s="47"/>
      <c r="AH35" s="47"/>
      <c r="AI35" s="47"/>
      <c r="AJ35" s="47"/>
      <c r="AK35" s="50">
        <f>SUM(AK26:AK33)</f>
        <v>0</v>
      </c>
      <c r="AL35" s="47"/>
      <c r="AM35" s="47"/>
      <c r="AN35" s="47"/>
      <c r="AO35" s="51"/>
      <c r="AP35" s="45"/>
      <c r="AQ35" s="45"/>
      <c r="AR35" s="36"/>
      <c r="BE35" s="35"/>
    </row>
    <row r="36" s="2" customFormat="1" ht="6.96" customHeight="1">
      <c r="A36" s="35"/>
      <c r="B36" s="36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6"/>
      <c r="BE36" s="35"/>
    </row>
    <row r="37" s="2" customFormat="1" ht="14.4" customHeight="1">
      <c r="A37" s="35"/>
      <c r="B37" s="36"/>
      <c r="C37" s="35"/>
      <c r="D37" s="35"/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5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  <c r="AF37" s="35"/>
      <c r="AG37" s="35"/>
      <c r="AH37" s="35"/>
      <c r="AI37" s="35"/>
      <c r="AJ37" s="35"/>
      <c r="AK37" s="35"/>
      <c r="AL37" s="35"/>
      <c r="AM37" s="35"/>
      <c r="AN37" s="35"/>
      <c r="AO37" s="35"/>
      <c r="AP37" s="35"/>
      <c r="AQ37" s="35"/>
      <c r="AR37" s="36"/>
      <c r="BE37" s="35"/>
    </row>
    <row r="38" s="1" customFormat="1" ht="14.4" customHeight="1">
      <c r="B38" s="19"/>
      <c r="AR38" s="19"/>
    </row>
    <row r="39" s="1" customFormat="1" ht="14.4" customHeight="1">
      <c r="B39" s="19"/>
      <c r="AR39" s="19"/>
    </row>
    <row r="40" s="1" customFormat="1" ht="14.4" customHeight="1">
      <c r="B40" s="19"/>
      <c r="AR40" s="19"/>
    </row>
    <row r="41" s="1" customFormat="1" ht="14.4" customHeight="1">
      <c r="B41" s="19"/>
      <c r="AR41" s="19"/>
    </row>
    <row r="42" s="1" customFormat="1" ht="14.4" customHeight="1">
      <c r="B42" s="19"/>
      <c r="AR42" s="19"/>
    </row>
    <row r="43" s="1" customFormat="1" ht="14.4" customHeight="1">
      <c r="B43" s="19"/>
      <c r="AR43" s="19"/>
    </row>
    <row r="44" s="1" customFormat="1" ht="14.4" customHeight="1">
      <c r="B44" s="19"/>
      <c r="AR44" s="19"/>
    </row>
    <row r="45" s="1" customFormat="1" ht="14.4" customHeight="1">
      <c r="B45" s="19"/>
      <c r="AR45" s="19"/>
    </row>
    <row r="46" s="1" customFormat="1" ht="14.4" customHeight="1">
      <c r="B46" s="19"/>
      <c r="AR46" s="19"/>
    </row>
    <row r="47" s="1" customFormat="1" ht="14.4" customHeight="1">
      <c r="B47" s="19"/>
      <c r="AR47" s="19"/>
    </row>
    <row r="48" s="1" customFormat="1" ht="14.4" customHeight="1">
      <c r="B48" s="19"/>
      <c r="AR48" s="19"/>
    </row>
    <row r="49" s="2" customFormat="1" ht="14.4" customHeight="1">
      <c r="B49" s="52"/>
      <c r="D49" s="53" t="s">
        <v>46</v>
      </c>
      <c r="E49" s="54"/>
      <c r="F49" s="54"/>
      <c r="G49" s="54"/>
      <c r="H49" s="54"/>
      <c r="I49" s="54"/>
      <c r="J49" s="54"/>
      <c r="K49" s="54"/>
      <c r="L49" s="54"/>
      <c r="M49" s="54"/>
      <c r="N49" s="54"/>
      <c r="O49" s="54"/>
      <c r="P49" s="54"/>
      <c r="Q49" s="54"/>
      <c r="R49" s="54"/>
      <c r="S49" s="54"/>
      <c r="T49" s="54"/>
      <c r="U49" s="54"/>
      <c r="V49" s="54"/>
      <c r="W49" s="54"/>
      <c r="X49" s="54"/>
      <c r="Y49" s="54"/>
      <c r="Z49" s="54"/>
      <c r="AA49" s="54"/>
      <c r="AB49" s="54"/>
      <c r="AC49" s="54"/>
      <c r="AD49" s="54"/>
      <c r="AE49" s="54"/>
      <c r="AF49" s="54"/>
      <c r="AG49" s="54"/>
      <c r="AH49" s="53" t="s">
        <v>47</v>
      </c>
      <c r="AI49" s="54"/>
      <c r="AJ49" s="54"/>
      <c r="AK49" s="54"/>
      <c r="AL49" s="54"/>
      <c r="AM49" s="54"/>
      <c r="AN49" s="54"/>
      <c r="AO49" s="54"/>
      <c r="AR49" s="52"/>
    </row>
    <row r="50">
      <c r="B50" s="19"/>
      <c r="AR50" s="19"/>
    </row>
    <row r="51">
      <c r="B51" s="19"/>
      <c r="AR51" s="19"/>
    </row>
    <row r="52">
      <c r="B52" s="19"/>
      <c r="AR52" s="19"/>
    </row>
    <row r="53">
      <c r="B53" s="19"/>
      <c r="AR53" s="19"/>
    </row>
    <row r="54">
      <c r="B54" s="19"/>
      <c r="AR54" s="19"/>
    </row>
    <row r="55">
      <c r="B55" s="19"/>
      <c r="AR55" s="19"/>
    </row>
    <row r="56">
      <c r="B56" s="19"/>
      <c r="AR56" s="19"/>
    </row>
    <row r="57">
      <c r="B57" s="19"/>
      <c r="AR57" s="19"/>
    </row>
    <row r="58">
      <c r="B58" s="19"/>
      <c r="AR58" s="19"/>
    </row>
    <row r="59">
      <c r="B59" s="19"/>
      <c r="AR59" s="19"/>
    </row>
    <row r="60" s="2" customFormat="1">
      <c r="A60" s="35"/>
      <c r="B60" s="36"/>
      <c r="C60" s="35"/>
      <c r="D60" s="55" t="s">
        <v>48</v>
      </c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55" t="s">
        <v>49</v>
      </c>
      <c r="W60" s="38"/>
      <c r="X60" s="38"/>
      <c r="Y60" s="38"/>
      <c r="Z60" s="38"/>
      <c r="AA60" s="38"/>
      <c r="AB60" s="38"/>
      <c r="AC60" s="38"/>
      <c r="AD60" s="38"/>
      <c r="AE60" s="38"/>
      <c r="AF60" s="38"/>
      <c r="AG60" s="38"/>
      <c r="AH60" s="55" t="s">
        <v>48</v>
      </c>
      <c r="AI60" s="38"/>
      <c r="AJ60" s="38"/>
      <c r="AK60" s="38"/>
      <c r="AL60" s="38"/>
      <c r="AM60" s="55" t="s">
        <v>49</v>
      </c>
      <c r="AN60" s="38"/>
      <c r="AO60" s="38"/>
      <c r="AP60" s="35"/>
      <c r="AQ60" s="35"/>
      <c r="AR60" s="36"/>
      <c r="BE60" s="35"/>
    </row>
    <row r="61">
      <c r="B61" s="19"/>
      <c r="AR61" s="19"/>
    </row>
    <row r="62">
      <c r="B62" s="19"/>
      <c r="AR62" s="19"/>
    </row>
    <row r="63">
      <c r="B63" s="19"/>
      <c r="AR63" s="19"/>
    </row>
    <row r="64" s="2" customFormat="1">
      <c r="A64" s="35"/>
      <c r="B64" s="36"/>
      <c r="C64" s="35"/>
      <c r="D64" s="53" t="s">
        <v>50</v>
      </c>
      <c r="E64" s="56"/>
      <c r="F64" s="56"/>
      <c r="G64" s="56"/>
      <c r="H64" s="56"/>
      <c r="I64" s="56"/>
      <c r="J64" s="56"/>
      <c r="K64" s="56"/>
      <c r="L64" s="56"/>
      <c r="M64" s="56"/>
      <c r="N64" s="56"/>
      <c r="O64" s="56"/>
      <c r="P64" s="56"/>
      <c r="Q64" s="56"/>
      <c r="R64" s="56"/>
      <c r="S64" s="56"/>
      <c r="T64" s="56"/>
      <c r="U64" s="56"/>
      <c r="V64" s="56"/>
      <c r="W64" s="56"/>
      <c r="X64" s="56"/>
      <c r="Y64" s="56"/>
      <c r="Z64" s="56"/>
      <c r="AA64" s="56"/>
      <c r="AB64" s="56"/>
      <c r="AC64" s="56"/>
      <c r="AD64" s="56"/>
      <c r="AE64" s="56"/>
      <c r="AF64" s="56"/>
      <c r="AG64" s="56"/>
      <c r="AH64" s="53" t="s">
        <v>51</v>
      </c>
      <c r="AI64" s="56"/>
      <c r="AJ64" s="56"/>
      <c r="AK64" s="56"/>
      <c r="AL64" s="56"/>
      <c r="AM64" s="56"/>
      <c r="AN64" s="56"/>
      <c r="AO64" s="56"/>
      <c r="AP64" s="35"/>
      <c r="AQ64" s="35"/>
      <c r="AR64" s="36"/>
      <c r="BE64" s="35"/>
    </row>
    <row r="65">
      <c r="B65" s="19"/>
      <c r="AR65" s="19"/>
    </row>
    <row r="66">
      <c r="B66" s="19"/>
      <c r="AR66" s="19"/>
    </row>
    <row r="67">
      <c r="B67" s="19"/>
      <c r="AR67" s="19"/>
    </row>
    <row r="68">
      <c r="B68" s="19"/>
      <c r="AR68" s="19"/>
    </row>
    <row r="69">
      <c r="B69" s="19"/>
      <c r="AR69" s="19"/>
    </row>
    <row r="70">
      <c r="B70" s="19"/>
      <c r="AR70" s="19"/>
    </row>
    <row r="71">
      <c r="B71" s="19"/>
      <c r="AR71" s="19"/>
    </row>
    <row r="72">
      <c r="B72" s="19"/>
      <c r="AR72" s="19"/>
    </row>
    <row r="73">
      <c r="B73" s="19"/>
      <c r="AR73" s="19"/>
    </row>
    <row r="74">
      <c r="B74" s="19"/>
      <c r="AR74" s="19"/>
    </row>
    <row r="75" s="2" customFormat="1">
      <c r="A75" s="35"/>
      <c r="B75" s="36"/>
      <c r="C75" s="35"/>
      <c r="D75" s="55" t="s">
        <v>48</v>
      </c>
      <c r="E75" s="38"/>
      <c r="F75" s="38"/>
      <c r="G75" s="38"/>
      <c r="H75" s="38"/>
      <c r="I75" s="38"/>
      <c r="J75" s="38"/>
      <c r="K75" s="38"/>
      <c r="L75" s="38"/>
      <c r="M75" s="38"/>
      <c r="N75" s="38"/>
      <c r="O75" s="38"/>
      <c r="P75" s="38"/>
      <c r="Q75" s="38"/>
      <c r="R75" s="38"/>
      <c r="S75" s="38"/>
      <c r="T75" s="38"/>
      <c r="U75" s="38"/>
      <c r="V75" s="55" t="s">
        <v>49</v>
      </c>
      <c r="W75" s="38"/>
      <c r="X75" s="38"/>
      <c r="Y75" s="38"/>
      <c r="Z75" s="38"/>
      <c r="AA75" s="38"/>
      <c r="AB75" s="38"/>
      <c r="AC75" s="38"/>
      <c r="AD75" s="38"/>
      <c r="AE75" s="38"/>
      <c r="AF75" s="38"/>
      <c r="AG75" s="38"/>
      <c r="AH75" s="55" t="s">
        <v>48</v>
      </c>
      <c r="AI75" s="38"/>
      <c r="AJ75" s="38"/>
      <c r="AK75" s="38"/>
      <c r="AL75" s="38"/>
      <c r="AM75" s="55" t="s">
        <v>49</v>
      </c>
      <c r="AN75" s="38"/>
      <c r="AO75" s="38"/>
      <c r="AP75" s="35"/>
      <c r="AQ75" s="35"/>
      <c r="AR75" s="36"/>
      <c r="BE75" s="35"/>
    </row>
    <row r="76" s="2" customFormat="1">
      <c r="A76" s="35"/>
      <c r="B76" s="36"/>
      <c r="C76" s="35"/>
      <c r="D76" s="35"/>
      <c r="E76" s="35"/>
      <c r="F76" s="35"/>
      <c r="G76" s="35"/>
      <c r="H76" s="35"/>
      <c r="I76" s="35"/>
      <c r="J76" s="35"/>
      <c r="K76" s="35"/>
      <c r="L76" s="35"/>
      <c r="M76" s="35"/>
      <c r="N76" s="35"/>
      <c r="O76" s="35"/>
      <c r="P76" s="35"/>
      <c r="Q76" s="35"/>
      <c r="R76" s="35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  <c r="AF76" s="35"/>
      <c r="AG76" s="35"/>
      <c r="AH76" s="35"/>
      <c r="AI76" s="35"/>
      <c r="AJ76" s="35"/>
      <c r="AK76" s="35"/>
      <c r="AL76" s="35"/>
      <c r="AM76" s="35"/>
      <c r="AN76" s="35"/>
      <c r="AO76" s="35"/>
      <c r="AP76" s="35"/>
      <c r="AQ76" s="35"/>
      <c r="AR76" s="36"/>
      <c r="BE76" s="35"/>
    </row>
    <row r="77" s="2" customFormat="1" ht="6.96" customHeight="1">
      <c r="A77" s="35"/>
      <c r="B77" s="57"/>
      <c r="C77" s="58"/>
      <c r="D77" s="58"/>
      <c r="E77" s="58"/>
      <c r="F77" s="58"/>
      <c r="G77" s="58"/>
      <c r="H77" s="58"/>
      <c r="I77" s="58"/>
      <c r="J77" s="58"/>
      <c r="K77" s="58"/>
      <c r="L77" s="58"/>
      <c r="M77" s="58"/>
      <c r="N77" s="58"/>
      <c r="O77" s="58"/>
      <c r="P77" s="58"/>
      <c r="Q77" s="58"/>
      <c r="R77" s="58"/>
      <c r="S77" s="58"/>
      <c r="T77" s="58"/>
      <c r="U77" s="58"/>
      <c r="V77" s="58"/>
      <c r="W77" s="58"/>
      <c r="X77" s="58"/>
      <c r="Y77" s="58"/>
      <c r="Z77" s="58"/>
      <c r="AA77" s="58"/>
      <c r="AB77" s="58"/>
      <c r="AC77" s="58"/>
      <c r="AD77" s="58"/>
      <c r="AE77" s="58"/>
      <c r="AF77" s="58"/>
      <c r="AG77" s="58"/>
      <c r="AH77" s="58"/>
      <c r="AI77" s="58"/>
      <c r="AJ77" s="58"/>
      <c r="AK77" s="58"/>
      <c r="AL77" s="58"/>
      <c r="AM77" s="58"/>
      <c r="AN77" s="58"/>
      <c r="AO77" s="58"/>
      <c r="AP77" s="58"/>
      <c r="AQ77" s="58"/>
      <c r="AR77" s="36"/>
      <c r="BE77" s="35"/>
    </row>
    <row r="81" s="2" customFormat="1" ht="6.96" customHeight="1">
      <c r="A81" s="35"/>
      <c r="B81" s="59"/>
      <c r="C81" s="60"/>
      <c r="D81" s="60"/>
      <c r="E81" s="60"/>
      <c r="F81" s="60"/>
      <c r="G81" s="60"/>
      <c r="H81" s="60"/>
      <c r="I81" s="60"/>
      <c r="J81" s="60"/>
      <c r="K81" s="60"/>
      <c r="L81" s="60"/>
      <c r="M81" s="60"/>
      <c r="N81" s="60"/>
      <c r="O81" s="60"/>
      <c r="P81" s="60"/>
      <c r="Q81" s="60"/>
      <c r="R81" s="60"/>
      <c r="S81" s="60"/>
      <c r="T81" s="60"/>
      <c r="U81" s="60"/>
      <c r="V81" s="60"/>
      <c r="W81" s="60"/>
      <c r="X81" s="60"/>
      <c r="Y81" s="60"/>
      <c r="Z81" s="60"/>
      <c r="AA81" s="60"/>
      <c r="AB81" s="60"/>
      <c r="AC81" s="60"/>
      <c r="AD81" s="60"/>
      <c r="AE81" s="60"/>
      <c r="AF81" s="60"/>
      <c r="AG81" s="60"/>
      <c r="AH81" s="60"/>
      <c r="AI81" s="60"/>
      <c r="AJ81" s="60"/>
      <c r="AK81" s="60"/>
      <c r="AL81" s="60"/>
      <c r="AM81" s="60"/>
      <c r="AN81" s="60"/>
      <c r="AO81" s="60"/>
      <c r="AP81" s="60"/>
      <c r="AQ81" s="60"/>
      <c r="AR81" s="36"/>
      <c r="BE81" s="35"/>
    </row>
    <row r="82" s="2" customFormat="1" ht="24.96" customHeight="1">
      <c r="A82" s="35"/>
      <c r="B82" s="36"/>
      <c r="C82" s="20" t="s">
        <v>52</v>
      </c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35"/>
      <c r="O82" s="35"/>
      <c r="P82" s="35"/>
      <c r="Q82" s="35"/>
      <c r="R82" s="35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  <c r="AF82" s="35"/>
      <c r="AG82" s="35"/>
      <c r="AH82" s="35"/>
      <c r="AI82" s="35"/>
      <c r="AJ82" s="35"/>
      <c r="AK82" s="35"/>
      <c r="AL82" s="35"/>
      <c r="AM82" s="35"/>
      <c r="AN82" s="35"/>
      <c r="AO82" s="35"/>
      <c r="AP82" s="35"/>
      <c r="AQ82" s="35"/>
      <c r="AR82" s="36"/>
      <c r="BE82" s="35"/>
    </row>
    <row r="83" s="2" customFormat="1" ht="6.96" customHeight="1">
      <c r="A83" s="35"/>
      <c r="B83" s="36"/>
      <c r="C83" s="35"/>
      <c r="D83" s="35"/>
      <c r="E83" s="35"/>
      <c r="F83" s="35"/>
      <c r="G83" s="35"/>
      <c r="H83" s="35"/>
      <c r="I83" s="35"/>
      <c r="J83" s="35"/>
      <c r="K83" s="35"/>
      <c r="L83" s="35"/>
      <c r="M83" s="35"/>
      <c r="N83" s="35"/>
      <c r="O83" s="35"/>
      <c r="P83" s="35"/>
      <c r="Q83" s="35"/>
      <c r="R83" s="35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  <c r="AF83" s="35"/>
      <c r="AG83" s="35"/>
      <c r="AH83" s="35"/>
      <c r="AI83" s="35"/>
      <c r="AJ83" s="35"/>
      <c r="AK83" s="35"/>
      <c r="AL83" s="35"/>
      <c r="AM83" s="35"/>
      <c r="AN83" s="35"/>
      <c r="AO83" s="35"/>
      <c r="AP83" s="35"/>
      <c r="AQ83" s="35"/>
      <c r="AR83" s="36"/>
      <c r="BE83" s="35"/>
    </row>
    <row r="84" s="4" customFormat="1" ht="12" customHeight="1">
      <c r="A84" s="4"/>
      <c r="B84" s="61"/>
      <c r="C84" s="29" t="s">
        <v>13</v>
      </c>
      <c r="D84" s="4"/>
      <c r="E84" s="4"/>
      <c r="F84" s="4"/>
      <c r="G84" s="4"/>
      <c r="H84" s="4"/>
      <c r="I84" s="4"/>
      <c r="J84" s="4"/>
      <c r="K84" s="4"/>
      <c r="L84" s="4" t="str">
        <f>K5</f>
        <v>OSSENDORF</v>
      </c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61"/>
      <c r="BE84" s="4"/>
    </row>
    <row r="85" s="5" customFormat="1" ht="36.96" customHeight="1">
      <c r="A85" s="5"/>
      <c r="B85" s="62"/>
      <c r="C85" s="63" t="s">
        <v>16</v>
      </c>
      <c r="D85" s="5"/>
      <c r="E85" s="5"/>
      <c r="F85" s="5"/>
      <c r="G85" s="5"/>
      <c r="H85" s="5"/>
      <c r="I85" s="5"/>
      <c r="J85" s="5"/>
      <c r="K85" s="5"/>
      <c r="L85" s="64" t="str">
        <f>K6</f>
        <v>Prodloužení tramvajové trati v ulici Merhautova na sídliště Lesná I. etapa - OBJEKTY SÚS</v>
      </c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62"/>
      <c r="BE85" s="5"/>
    </row>
    <row r="86" s="2" customFormat="1" ht="6.96" customHeight="1">
      <c r="A86" s="35"/>
      <c r="B86" s="36"/>
      <c r="C86" s="35"/>
      <c r="D86" s="35"/>
      <c r="E86" s="35"/>
      <c r="F86" s="35"/>
      <c r="G86" s="35"/>
      <c r="H86" s="35"/>
      <c r="I86" s="35"/>
      <c r="J86" s="35"/>
      <c r="K86" s="35"/>
      <c r="L86" s="35"/>
      <c r="M86" s="35"/>
      <c r="N86" s="35"/>
      <c r="O86" s="35"/>
      <c r="P86" s="35"/>
      <c r="Q86" s="35"/>
      <c r="R86" s="35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F86" s="35"/>
      <c r="AG86" s="35"/>
      <c r="AH86" s="35"/>
      <c r="AI86" s="35"/>
      <c r="AJ86" s="35"/>
      <c r="AK86" s="35"/>
      <c r="AL86" s="35"/>
      <c r="AM86" s="35"/>
      <c r="AN86" s="35"/>
      <c r="AO86" s="35"/>
      <c r="AP86" s="35"/>
      <c r="AQ86" s="35"/>
      <c r="AR86" s="36"/>
      <c r="BE86" s="35"/>
    </row>
    <row r="87" s="2" customFormat="1" ht="12" customHeight="1">
      <c r="A87" s="35"/>
      <c r="B87" s="36"/>
      <c r="C87" s="29" t="s">
        <v>20</v>
      </c>
      <c r="D87" s="35"/>
      <c r="E87" s="35"/>
      <c r="F87" s="35"/>
      <c r="G87" s="35"/>
      <c r="H87" s="35"/>
      <c r="I87" s="35"/>
      <c r="J87" s="35"/>
      <c r="K87" s="35"/>
      <c r="L87" s="65" t="str">
        <f>IF(K8="","",K8)</f>
        <v xml:space="preserve"> </v>
      </c>
      <c r="M87" s="35"/>
      <c r="N87" s="35"/>
      <c r="O87" s="35"/>
      <c r="P87" s="35"/>
      <c r="Q87" s="35"/>
      <c r="R87" s="35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F87" s="35"/>
      <c r="AG87" s="35"/>
      <c r="AH87" s="35"/>
      <c r="AI87" s="29" t="s">
        <v>22</v>
      </c>
      <c r="AJ87" s="35"/>
      <c r="AK87" s="35"/>
      <c r="AL87" s="35"/>
      <c r="AM87" s="66" t="str">
        <f>IF(AN8= "","",AN8)</f>
        <v>17. 1. 2023</v>
      </c>
      <c r="AN87" s="66"/>
      <c r="AO87" s="35"/>
      <c r="AP87" s="35"/>
      <c r="AQ87" s="35"/>
      <c r="AR87" s="36"/>
      <c r="BE87" s="35"/>
    </row>
    <row r="88" s="2" customFormat="1" ht="6.96" customHeight="1">
      <c r="A88" s="35"/>
      <c r="B88" s="36"/>
      <c r="C88" s="35"/>
      <c r="D88" s="35"/>
      <c r="E88" s="35"/>
      <c r="F88" s="35"/>
      <c r="G88" s="35"/>
      <c r="H88" s="35"/>
      <c r="I88" s="35"/>
      <c r="J88" s="35"/>
      <c r="K88" s="35"/>
      <c r="L88" s="35"/>
      <c r="M88" s="35"/>
      <c r="N88" s="35"/>
      <c r="O88" s="35"/>
      <c r="P88" s="35"/>
      <c r="Q88" s="35"/>
      <c r="R88" s="35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F88" s="35"/>
      <c r="AG88" s="35"/>
      <c r="AH88" s="35"/>
      <c r="AI88" s="35"/>
      <c r="AJ88" s="35"/>
      <c r="AK88" s="35"/>
      <c r="AL88" s="35"/>
      <c r="AM88" s="35"/>
      <c r="AN88" s="35"/>
      <c r="AO88" s="35"/>
      <c r="AP88" s="35"/>
      <c r="AQ88" s="35"/>
      <c r="AR88" s="36"/>
      <c r="BE88" s="35"/>
    </row>
    <row r="89" s="2" customFormat="1" ht="15.15" customHeight="1">
      <c r="A89" s="35"/>
      <c r="B89" s="36"/>
      <c r="C89" s="29" t="s">
        <v>24</v>
      </c>
      <c r="D89" s="35"/>
      <c r="E89" s="35"/>
      <c r="F89" s="35"/>
      <c r="G89" s="35"/>
      <c r="H89" s="35"/>
      <c r="I89" s="35"/>
      <c r="J89" s="35"/>
      <c r="K89" s="35"/>
      <c r="L89" s="4" t="str">
        <f>IF(E11= "","",E11)</f>
        <v xml:space="preserve"> </v>
      </c>
      <c r="M89" s="35"/>
      <c r="N89" s="35"/>
      <c r="O89" s="35"/>
      <c r="P89" s="35"/>
      <c r="Q89" s="35"/>
      <c r="R89" s="35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F89" s="35"/>
      <c r="AG89" s="35"/>
      <c r="AH89" s="35"/>
      <c r="AI89" s="29" t="s">
        <v>29</v>
      </c>
      <c r="AJ89" s="35"/>
      <c r="AK89" s="35"/>
      <c r="AL89" s="35"/>
      <c r="AM89" s="67" t="str">
        <f>IF(E17="","",E17)</f>
        <v xml:space="preserve"> </v>
      </c>
      <c r="AN89" s="4"/>
      <c r="AO89" s="4"/>
      <c r="AP89" s="4"/>
      <c r="AQ89" s="35"/>
      <c r="AR89" s="36"/>
      <c r="AS89" s="68" t="s">
        <v>53</v>
      </c>
      <c r="AT89" s="69"/>
      <c r="AU89" s="70"/>
      <c r="AV89" s="70"/>
      <c r="AW89" s="70"/>
      <c r="AX89" s="70"/>
      <c r="AY89" s="70"/>
      <c r="AZ89" s="70"/>
      <c r="BA89" s="70"/>
      <c r="BB89" s="70"/>
      <c r="BC89" s="70"/>
      <c r="BD89" s="71"/>
      <c r="BE89" s="35"/>
    </row>
    <row r="90" s="2" customFormat="1" ht="15.15" customHeight="1">
      <c r="A90" s="35"/>
      <c r="B90" s="36"/>
      <c r="C90" s="29" t="s">
        <v>27</v>
      </c>
      <c r="D90" s="35"/>
      <c r="E90" s="35"/>
      <c r="F90" s="35"/>
      <c r="G90" s="35"/>
      <c r="H90" s="35"/>
      <c r="I90" s="35"/>
      <c r="J90" s="35"/>
      <c r="K90" s="35"/>
      <c r="L90" s="4" t="str">
        <f>IF(E14= "Vyplň údaj","",E14)</f>
        <v/>
      </c>
      <c r="M90" s="35"/>
      <c r="N90" s="35"/>
      <c r="O90" s="35"/>
      <c r="P90" s="35"/>
      <c r="Q90" s="35"/>
      <c r="R90" s="35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F90" s="35"/>
      <c r="AG90" s="35"/>
      <c r="AH90" s="35"/>
      <c r="AI90" s="29" t="s">
        <v>31</v>
      </c>
      <c r="AJ90" s="35"/>
      <c r="AK90" s="35"/>
      <c r="AL90" s="35"/>
      <c r="AM90" s="67" t="str">
        <f>IF(E20="","",E20)</f>
        <v xml:space="preserve"> </v>
      </c>
      <c r="AN90" s="4"/>
      <c r="AO90" s="4"/>
      <c r="AP90" s="4"/>
      <c r="AQ90" s="35"/>
      <c r="AR90" s="36"/>
      <c r="AS90" s="72"/>
      <c r="AT90" s="73"/>
      <c r="AU90" s="74"/>
      <c r="AV90" s="74"/>
      <c r="AW90" s="74"/>
      <c r="AX90" s="74"/>
      <c r="AY90" s="74"/>
      <c r="AZ90" s="74"/>
      <c r="BA90" s="74"/>
      <c r="BB90" s="74"/>
      <c r="BC90" s="74"/>
      <c r="BD90" s="75"/>
      <c r="BE90" s="35"/>
    </row>
    <row r="91" s="2" customFormat="1" ht="10.8" customHeight="1">
      <c r="A91" s="35"/>
      <c r="B91" s="36"/>
      <c r="C91" s="35"/>
      <c r="D91" s="35"/>
      <c r="E91" s="35"/>
      <c r="F91" s="35"/>
      <c r="G91" s="35"/>
      <c r="H91" s="35"/>
      <c r="I91" s="35"/>
      <c r="J91" s="35"/>
      <c r="K91" s="35"/>
      <c r="L91" s="35"/>
      <c r="M91" s="35"/>
      <c r="N91" s="35"/>
      <c r="O91" s="35"/>
      <c r="P91" s="35"/>
      <c r="Q91" s="35"/>
      <c r="R91" s="35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F91" s="35"/>
      <c r="AG91" s="35"/>
      <c r="AH91" s="35"/>
      <c r="AI91" s="35"/>
      <c r="AJ91" s="35"/>
      <c r="AK91" s="35"/>
      <c r="AL91" s="35"/>
      <c r="AM91" s="35"/>
      <c r="AN91" s="35"/>
      <c r="AO91" s="35"/>
      <c r="AP91" s="35"/>
      <c r="AQ91" s="35"/>
      <c r="AR91" s="36"/>
      <c r="AS91" s="72"/>
      <c r="AT91" s="73"/>
      <c r="AU91" s="74"/>
      <c r="AV91" s="74"/>
      <c r="AW91" s="74"/>
      <c r="AX91" s="74"/>
      <c r="AY91" s="74"/>
      <c r="AZ91" s="74"/>
      <c r="BA91" s="74"/>
      <c r="BB91" s="74"/>
      <c r="BC91" s="74"/>
      <c r="BD91" s="75"/>
      <c r="BE91" s="35"/>
    </row>
    <row r="92" s="2" customFormat="1" ht="29.28" customHeight="1">
      <c r="A92" s="35"/>
      <c r="B92" s="36"/>
      <c r="C92" s="76" t="s">
        <v>54</v>
      </c>
      <c r="D92" s="77"/>
      <c r="E92" s="77"/>
      <c r="F92" s="77"/>
      <c r="G92" s="77"/>
      <c r="H92" s="78"/>
      <c r="I92" s="79" t="s">
        <v>55</v>
      </c>
      <c r="J92" s="77"/>
      <c r="K92" s="77"/>
      <c r="L92" s="77"/>
      <c r="M92" s="77"/>
      <c r="N92" s="77"/>
      <c r="O92" s="77"/>
      <c r="P92" s="77"/>
      <c r="Q92" s="77"/>
      <c r="R92" s="77"/>
      <c r="S92" s="77"/>
      <c r="T92" s="77"/>
      <c r="U92" s="77"/>
      <c r="V92" s="77"/>
      <c r="W92" s="77"/>
      <c r="X92" s="77"/>
      <c r="Y92" s="77"/>
      <c r="Z92" s="77"/>
      <c r="AA92" s="77"/>
      <c r="AB92" s="77"/>
      <c r="AC92" s="77"/>
      <c r="AD92" s="77"/>
      <c r="AE92" s="77"/>
      <c r="AF92" s="77"/>
      <c r="AG92" s="80" t="s">
        <v>56</v>
      </c>
      <c r="AH92" s="77"/>
      <c r="AI92" s="77"/>
      <c r="AJ92" s="77"/>
      <c r="AK92" s="77"/>
      <c r="AL92" s="77"/>
      <c r="AM92" s="77"/>
      <c r="AN92" s="79" t="s">
        <v>57</v>
      </c>
      <c r="AO92" s="77"/>
      <c r="AP92" s="81"/>
      <c r="AQ92" s="82" t="s">
        <v>58</v>
      </c>
      <c r="AR92" s="36"/>
      <c r="AS92" s="83" t="s">
        <v>59</v>
      </c>
      <c r="AT92" s="84" t="s">
        <v>60</v>
      </c>
      <c r="AU92" s="84" t="s">
        <v>61</v>
      </c>
      <c r="AV92" s="84" t="s">
        <v>62</v>
      </c>
      <c r="AW92" s="84" t="s">
        <v>63</v>
      </c>
      <c r="AX92" s="84" t="s">
        <v>64</v>
      </c>
      <c r="AY92" s="84" t="s">
        <v>65</v>
      </c>
      <c r="AZ92" s="84" t="s">
        <v>66</v>
      </c>
      <c r="BA92" s="84" t="s">
        <v>67</v>
      </c>
      <c r="BB92" s="84" t="s">
        <v>68</v>
      </c>
      <c r="BC92" s="84" t="s">
        <v>69</v>
      </c>
      <c r="BD92" s="85" t="s">
        <v>70</v>
      </c>
      <c r="BE92" s="35"/>
    </row>
    <row r="93" s="2" customFormat="1" ht="10.8" customHeight="1">
      <c r="A93" s="35"/>
      <c r="B93" s="36"/>
      <c r="C93" s="35"/>
      <c r="D93" s="35"/>
      <c r="E93" s="35"/>
      <c r="F93" s="35"/>
      <c r="G93" s="35"/>
      <c r="H93" s="35"/>
      <c r="I93" s="35"/>
      <c r="J93" s="35"/>
      <c r="K93" s="35"/>
      <c r="L93" s="35"/>
      <c r="M93" s="35"/>
      <c r="N93" s="35"/>
      <c r="O93" s="35"/>
      <c r="P93" s="35"/>
      <c r="Q93" s="35"/>
      <c r="R93" s="35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F93" s="35"/>
      <c r="AG93" s="35"/>
      <c r="AH93" s="35"/>
      <c r="AI93" s="35"/>
      <c r="AJ93" s="35"/>
      <c r="AK93" s="35"/>
      <c r="AL93" s="35"/>
      <c r="AM93" s="35"/>
      <c r="AN93" s="35"/>
      <c r="AO93" s="35"/>
      <c r="AP93" s="35"/>
      <c r="AQ93" s="35"/>
      <c r="AR93" s="36"/>
      <c r="AS93" s="86"/>
      <c r="AT93" s="87"/>
      <c r="AU93" s="87"/>
      <c r="AV93" s="87"/>
      <c r="AW93" s="87"/>
      <c r="AX93" s="87"/>
      <c r="AY93" s="87"/>
      <c r="AZ93" s="87"/>
      <c r="BA93" s="87"/>
      <c r="BB93" s="87"/>
      <c r="BC93" s="87"/>
      <c r="BD93" s="88"/>
      <c r="BE93" s="35"/>
    </row>
    <row r="94" s="6" customFormat="1" ht="32.4" customHeight="1">
      <c r="A94" s="6"/>
      <c r="B94" s="89"/>
      <c r="C94" s="90" t="s">
        <v>71</v>
      </c>
      <c r="D94" s="91"/>
      <c r="E94" s="91"/>
      <c r="F94" s="91"/>
      <c r="G94" s="91"/>
      <c r="H94" s="91"/>
      <c r="I94" s="91"/>
      <c r="J94" s="91"/>
      <c r="K94" s="91"/>
      <c r="L94" s="91"/>
      <c r="M94" s="91"/>
      <c r="N94" s="91"/>
      <c r="O94" s="91"/>
      <c r="P94" s="91"/>
      <c r="Q94" s="91"/>
      <c r="R94" s="91"/>
      <c r="S94" s="91"/>
      <c r="T94" s="91"/>
      <c r="U94" s="91"/>
      <c r="V94" s="91"/>
      <c r="W94" s="91"/>
      <c r="X94" s="91"/>
      <c r="Y94" s="91"/>
      <c r="Z94" s="91"/>
      <c r="AA94" s="91"/>
      <c r="AB94" s="91"/>
      <c r="AC94" s="91"/>
      <c r="AD94" s="91"/>
      <c r="AE94" s="91"/>
      <c r="AF94" s="91"/>
      <c r="AG94" s="92">
        <f>ROUND(AG95+SUM(AG98:AG102),2)</f>
        <v>0</v>
      </c>
      <c r="AH94" s="92"/>
      <c r="AI94" s="92"/>
      <c r="AJ94" s="92"/>
      <c r="AK94" s="92"/>
      <c r="AL94" s="92"/>
      <c r="AM94" s="92"/>
      <c r="AN94" s="93">
        <f>SUM(AG94,AT94)</f>
        <v>0</v>
      </c>
      <c r="AO94" s="93"/>
      <c r="AP94" s="93"/>
      <c r="AQ94" s="94" t="s">
        <v>1</v>
      </c>
      <c r="AR94" s="89"/>
      <c r="AS94" s="95">
        <f>ROUND(AS95+SUM(AS98:AS102),2)</f>
        <v>0</v>
      </c>
      <c r="AT94" s="96">
        <f>ROUND(SUM(AV94:AW94),2)</f>
        <v>0</v>
      </c>
      <c r="AU94" s="97">
        <f>ROUND(AU95+SUM(AU98:AU102),5)</f>
        <v>0</v>
      </c>
      <c r="AV94" s="96">
        <f>ROUND(AZ94*L29,2)</f>
        <v>0</v>
      </c>
      <c r="AW94" s="96">
        <f>ROUND(BA94*L30,2)</f>
        <v>0</v>
      </c>
      <c r="AX94" s="96">
        <f>ROUND(BB94*L29,2)</f>
        <v>0</v>
      </c>
      <c r="AY94" s="96">
        <f>ROUND(BC94*L30,2)</f>
        <v>0</v>
      </c>
      <c r="AZ94" s="96">
        <f>ROUND(AZ95+SUM(AZ98:AZ102),2)</f>
        <v>0</v>
      </c>
      <c r="BA94" s="96">
        <f>ROUND(BA95+SUM(BA98:BA102),2)</f>
        <v>0</v>
      </c>
      <c r="BB94" s="96">
        <f>ROUND(BB95+SUM(BB98:BB102),2)</f>
        <v>0</v>
      </c>
      <c r="BC94" s="96">
        <f>ROUND(BC95+SUM(BC98:BC102),2)</f>
        <v>0</v>
      </c>
      <c r="BD94" s="98">
        <f>ROUND(BD95+SUM(BD98:BD102),2)</f>
        <v>0</v>
      </c>
      <c r="BE94" s="6"/>
      <c r="BS94" s="99" t="s">
        <v>72</v>
      </c>
      <c r="BT94" s="99" t="s">
        <v>73</v>
      </c>
      <c r="BU94" s="100" t="s">
        <v>74</v>
      </c>
      <c r="BV94" s="99" t="s">
        <v>75</v>
      </c>
      <c r="BW94" s="99" t="s">
        <v>4</v>
      </c>
      <c r="BX94" s="99" t="s">
        <v>76</v>
      </c>
      <c r="CL94" s="99" t="s">
        <v>1</v>
      </c>
    </row>
    <row r="95" s="7" customFormat="1" ht="16.5" customHeight="1">
      <c r="A95" s="7"/>
      <c r="B95" s="101"/>
      <c r="C95" s="102"/>
      <c r="D95" s="103" t="s">
        <v>77</v>
      </c>
      <c r="E95" s="103"/>
      <c r="F95" s="103"/>
      <c r="G95" s="103"/>
      <c r="H95" s="103"/>
      <c r="I95" s="104"/>
      <c r="J95" s="103" t="s">
        <v>78</v>
      </c>
      <c r="K95" s="103"/>
      <c r="L95" s="103"/>
      <c r="M95" s="103"/>
      <c r="N95" s="103"/>
      <c r="O95" s="103"/>
      <c r="P95" s="103"/>
      <c r="Q95" s="103"/>
      <c r="R95" s="103"/>
      <c r="S95" s="103"/>
      <c r="T95" s="103"/>
      <c r="U95" s="103"/>
      <c r="V95" s="103"/>
      <c r="W95" s="103"/>
      <c r="X95" s="103"/>
      <c r="Y95" s="103"/>
      <c r="Z95" s="103"/>
      <c r="AA95" s="103"/>
      <c r="AB95" s="103"/>
      <c r="AC95" s="103"/>
      <c r="AD95" s="103"/>
      <c r="AE95" s="103"/>
      <c r="AF95" s="103"/>
      <c r="AG95" s="105">
        <f>ROUND(SUM(AG96:AG97),2)</f>
        <v>0</v>
      </c>
      <c r="AH95" s="104"/>
      <c r="AI95" s="104"/>
      <c r="AJ95" s="104"/>
      <c r="AK95" s="104"/>
      <c r="AL95" s="104"/>
      <c r="AM95" s="104"/>
      <c r="AN95" s="106">
        <f>SUM(AG95,AT95)</f>
        <v>0</v>
      </c>
      <c r="AO95" s="104"/>
      <c r="AP95" s="104"/>
      <c r="AQ95" s="107" t="s">
        <v>79</v>
      </c>
      <c r="AR95" s="101"/>
      <c r="AS95" s="108">
        <f>ROUND(SUM(AS96:AS97),2)</f>
        <v>0</v>
      </c>
      <c r="AT95" s="109">
        <f>ROUND(SUM(AV95:AW95),2)</f>
        <v>0</v>
      </c>
      <c r="AU95" s="110">
        <f>ROUND(SUM(AU96:AU97),5)</f>
        <v>0</v>
      </c>
      <c r="AV95" s="109">
        <f>ROUND(AZ95*L29,2)</f>
        <v>0</v>
      </c>
      <c r="AW95" s="109">
        <f>ROUND(BA95*L30,2)</f>
        <v>0</v>
      </c>
      <c r="AX95" s="109">
        <f>ROUND(BB95*L29,2)</f>
        <v>0</v>
      </c>
      <c r="AY95" s="109">
        <f>ROUND(BC95*L30,2)</f>
        <v>0</v>
      </c>
      <c r="AZ95" s="109">
        <f>ROUND(SUM(AZ96:AZ97),2)</f>
        <v>0</v>
      </c>
      <c r="BA95" s="109">
        <f>ROUND(SUM(BA96:BA97),2)</f>
        <v>0</v>
      </c>
      <c r="BB95" s="109">
        <f>ROUND(SUM(BB96:BB97),2)</f>
        <v>0</v>
      </c>
      <c r="BC95" s="109">
        <f>ROUND(SUM(BC96:BC97),2)</f>
        <v>0</v>
      </c>
      <c r="BD95" s="111">
        <f>ROUND(SUM(BD96:BD97),2)</f>
        <v>0</v>
      </c>
      <c r="BE95" s="7"/>
      <c r="BS95" s="112" t="s">
        <v>72</v>
      </c>
      <c r="BT95" s="112" t="s">
        <v>80</v>
      </c>
      <c r="BU95" s="112" t="s">
        <v>74</v>
      </c>
      <c r="BV95" s="112" t="s">
        <v>75</v>
      </c>
      <c r="BW95" s="112" t="s">
        <v>81</v>
      </c>
      <c r="BX95" s="112" t="s">
        <v>4</v>
      </c>
      <c r="CL95" s="112" t="s">
        <v>1</v>
      </c>
      <c r="CM95" s="112" t="s">
        <v>73</v>
      </c>
    </row>
    <row r="96" s="4" customFormat="1" ht="16.5" customHeight="1">
      <c r="A96" s="113" t="s">
        <v>82</v>
      </c>
      <c r="B96" s="61"/>
      <c r="C96" s="114"/>
      <c r="D96" s="114"/>
      <c r="E96" s="115" t="s">
        <v>83</v>
      </c>
      <c r="F96" s="115"/>
      <c r="G96" s="115"/>
      <c r="H96" s="115"/>
      <c r="I96" s="115"/>
      <c r="J96" s="114"/>
      <c r="K96" s="115" t="s">
        <v>84</v>
      </c>
      <c r="L96" s="115"/>
      <c r="M96" s="115"/>
      <c r="N96" s="115"/>
      <c r="O96" s="115"/>
      <c r="P96" s="115"/>
      <c r="Q96" s="115"/>
      <c r="R96" s="115"/>
      <c r="S96" s="115"/>
      <c r="T96" s="115"/>
      <c r="U96" s="115"/>
      <c r="V96" s="115"/>
      <c r="W96" s="115"/>
      <c r="X96" s="115"/>
      <c r="Y96" s="115"/>
      <c r="Z96" s="115"/>
      <c r="AA96" s="115"/>
      <c r="AB96" s="115"/>
      <c r="AC96" s="115"/>
      <c r="AD96" s="115"/>
      <c r="AE96" s="115"/>
      <c r="AF96" s="115"/>
      <c r="AG96" s="116">
        <f>'Ostatní - náklady'!J32</f>
        <v>0</v>
      </c>
      <c r="AH96" s="114"/>
      <c r="AI96" s="114"/>
      <c r="AJ96" s="114"/>
      <c r="AK96" s="114"/>
      <c r="AL96" s="114"/>
      <c r="AM96" s="114"/>
      <c r="AN96" s="116">
        <f>SUM(AG96,AT96)</f>
        <v>0</v>
      </c>
      <c r="AO96" s="114"/>
      <c r="AP96" s="114"/>
      <c r="AQ96" s="117" t="s">
        <v>85</v>
      </c>
      <c r="AR96" s="61"/>
      <c r="AS96" s="118">
        <v>0</v>
      </c>
      <c r="AT96" s="119">
        <f>ROUND(SUM(AV96:AW96),2)</f>
        <v>0</v>
      </c>
      <c r="AU96" s="120">
        <f>'Ostatní - náklady'!P121</f>
        <v>0</v>
      </c>
      <c r="AV96" s="119">
        <f>'Ostatní - náklady'!J35</f>
        <v>0</v>
      </c>
      <c r="AW96" s="119">
        <f>'Ostatní - náklady'!J36</f>
        <v>0</v>
      </c>
      <c r="AX96" s="119">
        <f>'Ostatní - náklady'!J37</f>
        <v>0</v>
      </c>
      <c r="AY96" s="119">
        <f>'Ostatní - náklady'!J38</f>
        <v>0</v>
      </c>
      <c r="AZ96" s="119">
        <f>'Ostatní - náklady'!F35</f>
        <v>0</v>
      </c>
      <c r="BA96" s="119">
        <f>'Ostatní - náklady'!F36</f>
        <v>0</v>
      </c>
      <c r="BB96" s="119">
        <f>'Ostatní - náklady'!F37</f>
        <v>0</v>
      </c>
      <c r="BC96" s="119">
        <f>'Ostatní - náklady'!F38</f>
        <v>0</v>
      </c>
      <c r="BD96" s="121">
        <f>'Ostatní - náklady'!F39</f>
        <v>0</v>
      </c>
      <c r="BE96" s="4"/>
      <c r="BT96" s="24" t="s">
        <v>86</v>
      </c>
      <c r="BV96" s="24" t="s">
        <v>75</v>
      </c>
      <c r="BW96" s="24" t="s">
        <v>87</v>
      </c>
      <c r="BX96" s="24" t="s">
        <v>81</v>
      </c>
      <c r="CL96" s="24" t="s">
        <v>1</v>
      </c>
    </row>
    <row r="97" s="4" customFormat="1" ht="16.5" customHeight="1">
      <c r="A97" s="113" t="s">
        <v>82</v>
      </c>
      <c r="B97" s="61"/>
      <c r="C97" s="114"/>
      <c r="D97" s="114"/>
      <c r="E97" s="115" t="s">
        <v>88</v>
      </c>
      <c r="F97" s="115"/>
      <c r="G97" s="115"/>
      <c r="H97" s="115"/>
      <c r="I97" s="115"/>
      <c r="J97" s="114"/>
      <c r="K97" s="115" t="s">
        <v>84</v>
      </c>
      <c r="L97" s="115"/>
      <c r="M97" s="115"/>
      <c r="N97" s="115"/>
      <c r="O97" s="115"/>
      <c r="P97" s="115"/>
      <c r="Q97" s="115"/>
      <c r="R97" s="115"/>
      <c r="S97" s="115"/>
      <c r="T97" s="115"/>
      <c r="U97" s="115"/>
      <c r="V97" s="115"/>
      <c r="W97" s="115"/>
      <c r="X97" s="115"/>
      <c r="Y97" s="115"/>
      <c r="Z97" s="115"/>
      <c r="AA97" s="115"/>
      <c r="AB97" s="115"/>
      <c r="AC97" s="115"/>
      <c r="AD97" s="115"/>
      <c r="AE97" s="115"/>
      <c r="AF97" s="115"/>
      <c r="AG97" s="116">
        <f>'Vedlejší - náklady'!J32</f>
        <v>0</v>
      </c>
      <c r="AH97" s="114"/>
      <c r="AI97" s="114"/>
      <c r="AJ97" s="114"/>
      <c r="AK97" s="114"/>
      <c r="AL97" s="114"/>
      <c r="AM97" s="114"/>
      <c r="AN97" s="116">
        <f>SUM(AG97,AT97)</f>
        <v>0</v>
      </c>
      <c r="AO97" s="114"/>
      <c r="AP97" s="114"/>
      <c r="AQ97" s="117" t="s">
        <v>85</v>
      </c>
      <c r="AR97" s="61"/>
      <c r="AS97" s="118">
        <v>0</v>
      </c>
      <c r="AT97" s="119">
        <f>ROUND(SUM(AV97:AW97),2)</f>
        <v>0</v>
      </c>
      <c r="AU97" s="120">
        <f>'Vedlejší - náklady'!P121</f>
        <v>0</v>
      </c>
      <c r="AV97" s="119">
        <f>'Vedlejší - náklady'!J35</f>
        <v>0</v>
      </c>
      <c r="AW97" s="119">
        <f>'Vedlejší - náklady'!J36</f>
        <v>0</v>
      </c>
      <c r="AX97" s="119">
        <f>'Vedlejší - náklady'!J37</f>
        <v>0</v>
      </c>
      <c r="AY97" s="119">
        <f>'Vedlejší - náklady'!J38</f>
        <v>0</v>
      </c>
      <c r="AZ97" s="119">
        <f>'Vedlejší - náklady'!F35</f>
        <v>0</v>
      </c>
      <c r="BA97" s="119">
        <f>'Vedlejší - náklady'!F36</f>
        <v>0</v>
      </c>
      <c r="BB97" s="119">
        <f>'Vedlejší - náklady'!F37</f>
        <v>0</v>
      </c>
      <c r="BC97" s="119">
        <f>'Vedlejší - náklady'!F38</f>
        <v>0</v>
      </c>
      <c r="BD97" s="121">
        <f>'Vedlejší - náklady'!F39</f>
        <v>0</v>
      </c>
      <c r="BE97" s="4"/>
      <c r="BT97" s="24" t="s">
        <v>86</v>
      </c>
      <c r="BV97" s="24" t="s">
        <v>75</v>
      </c>
      <c r="BW97" s="24" t="s">
        <v>89</v>
      </c>
      <c r="BX97" s="24" t="s">
        <v>81</v>
      </c>
      <c r="CL97" s="24" t="s">
        <v>1</v>
      </c>
    </row>
    <row r="98" s="7" customFormat="1" ht="16.5" customHeight="1">
      <c r="A98" s="113" t="s">
        <v>82</v>
      </c>
      <c r="B98" s="101"/>
      <c r="C98" s="102"/>
      <c r="D98" s="103" t="s">
        <v>90</v>
      </c>
      <c r="E98" s="103"/>
      <c r="F98" s="103"/>
      <c r="G98" s="103"/>
      <c r="H98" s="103"/>
      <c r="I98" s="104"/>
      <c r="J98" s="103" t="s">
        <v>91</v>
      </c>
      <c r="K98" s="103"/>
      <c r="L98" s="103"/>
      <c r="M98" s="103"/>
      <c r="N98" s="103"/>
      <c r="O98" s="103"/>
      <c r="P98" s="103"/>
      <c r="Q98" s="103"/>
      <c r="R98" s="103"/>
      <c r="S98" s="103"/>
      <c r="T98" s="103"/>
      <c r="U98" s="103"/>
      <c r="V98" s="103"/>
      <c r="W98" s="103"/>
      <c r="X98" s="103"/>
      <c r="Y98" s="103"/>
      <c r="Z98" s="103"/>
      <c r="AA98" s="103"/>
      <c r="AB98" s="103"/>
      <c r="AC98" s="103"/>
      <c r="AD98" s="103"/>
      <c r="AE98" s="103"/>
      <c r="AF98" s="103"/>
      <c r="AG98" s="106">
        <f>'SO 101 - Silnice III-3791...'!J30</f>
        <v>0</v>
      </c>
      <c r="AH98" s="104"/>
      <c r="AI98" s="104"/>
      <c r="AJ98" s="104"/>
      <c r="AK98" s="104"/>
      <c r="AL98" s="104"/>
      <c r="AM98" s="104"/>
      <c r="AN98" s="106">
        <f>SUM(AG98,AT98)</f>
        <v>0</v>
      </c>
      <c r="AO98" s="104"/>
      <c r="AP98" s="104"/>
      <c r="AQ98" s="107" t="s">
        <v>79</v>
      </c>
      <c r="AR98" s="101"/>
      <c r="AS98" s="108">
        <v>0</v>
      </c>
      <c r="AT98" s="109">
        <f>ROUND(SUM(AV98:AW98),2)</f>
        <v>0</v>
      </c>
      <c r="AU98" s="110">
        <f>'SO 101 - Silnice III-3791...'!P121</f>
        <v>0</v>
      </c>
      <c r="AV98" s="109">
        <f>'SO 101 - Silnice III-3791...'!J33</f>
        <v>0</v>
      </c>
      <c r="AW98" s="109">
        <f>'SO 101 - Silnice III-3791...'!J34</f>
        <v>0</v>
      </c>
      <c r="AX98" s="109">
        <f>'SO 101 - Silnice III-3791...'!J35</f>
        <v>0</v>
      </c>
      <c r="AY98" s="109">
        <f>'SO 101 - Silnice III-3791...'!J36</f>
        <v>0</v>
      </c>
      <c r="AZ98" s="109">
        <f>'SO 101 - Silnice III-3791...'!F33</f>
        <v>0</v>
      </c>
      <c r="BA98" s="109">
        <f>'SO 101 - Silnice III-3791...'!F34</f>
        <v>0</v>
      </c>
      <c r="BB98" s="109">
        <f>'SO 101 - Silnice III-3791...'!F35</f>
        <v>0</v>
      </c>
      <c r="BC98" s="109">
        <f>'SO 101 - Silnice III-3791...'!F36</f>
        <v>0</v>
      </c>
      <c r="BD98" s="111">
        <f>'SO 101 - Silnice III-3791...'!F37</f>
        <v>0</v>
      </c>
      <c r="BE98" s="7"/>
      <c r="BT98" s="112" t="s">
        <v>80</v>
      </c>
      <c r="BV98" s="112" t="s">
        <v>75</v>
      </c>
      <c r="BW98" s="112" t="s">
        <v>92</v>
      </c>
      <c r="BX98" s="112" t="s">
        <v>4</v>
      </c>
      <c r="CL98" s="112" t="s">
        <v>1</v>
      </c>
      <c r="CM98" s="112" t="s">
        <v>93</v>
      </c>
    </row>
    <row r="99" s="7" customFormat="1" ht="16.5" customHeight="1">
      <c r="A99" s="113" t="s">
        <v>82</v>
      </c>
      <c r="B99" s="101"/>
      <c r="C99" s="102"/>
      <c r="D99" s="103" t="s">
        <v>94</v>
      </c>
      <c r="E99" s="103"/>
      <c r="F99" s="103"/>
      <c r="G99" s="103"/>
      <c r="H99" s="103"/>
      <c r="I99" s="104"/>
      <c r="J99" s="103" t="s">
        <v>95</v>
      </c>
      <c r="K99" s="103"/>
      <c r="L99" s="103"/>
      <c r="M99" s="103"/>
      <c r="N99" s="103"/>
      <c r="O99" s="103"/>
      <c r="P99" s="103"/>
      <c r="Q99" s="103"/>
      <c r="R99" s="103"/>
      <c r="S99" s="103"/>
      <c r="T99" s="103"/>
      <c r="U99" s="103"/>
      <c r="V99" s="103"/>
      <c r="W99" s="103"/>
      <c r="X99" s="103"/>
      <c r="Y99" s="103"/>
      <c r="Z99" s="103"/>
      <c r="AA99" s="103"/>
      <c r="AB99" s="103"/>
      <c r="AC99" s="103"/>
      <c r="AD99" s="103"/>
      <c r="AE99" s="103"/>
      <c r="AF99" s="103"/>
      <c r="AG99" s="106">
        <f>'SO 201 - Rekonstrukce mos...'!J30</f>
        <v>0</v>
      </c>
      <c r="AH99" s="104"/>
      <c r="AI99" s="104"/>
      <c r="AJ99" s="104"/>
      <c r="AK99" s="104"/>
      <c r="AL99" s="104"/>
      <c r="AM99" s="104"/>
      <c r="AN99" s="106">
        <f>SUM(AG99,AT99)</f>
        <v>0</v>
      </c>
      <c r="AO99" s="104"/>
      <c r="AP99" s="104"/>
      <c r="AQ99" s="107" t="s">
        <v>79</v>
      </c>
      <c r="AR99" s="101"/>
      <c r="AS99" s="108">
        <v>0</v>
      </c>
      <c r="AT99" s="109">
        <f>ROUND(SUM(AV99:AW99),2)</f>
        <v>0</v>
      </c>
      <c r="AU99" s="110">
        <f>'SO 201 - Rekonstrukce mos...'!P130</f>
        <v>0</v>
      </c>
      <c r="AV99" s="109">
        <f>'SO 201 - Rekonstrukce mos...'!J33</f>
        <v>0</v>
      </c>
      <c r="AW99" s="109">
        <f>'SO 201 - Rekonstrukce mos...'!J34</f>
        <v>0</v>
      </c>
      <c r="AX99" s="109">
        <f>'SO 201 - Rekonstrukce mos...'!J35</f>
        <v>0</v>
      </c>
      <c r="AY99" s="109">
        <f>'SO 201 - Rekonstrukce mos...'!J36</f>
        <v>0</v>
      </c>
      <c r="AZ99" s="109">
        <f>'SO 201 - Rekonstrukce mos...'!F33</f>
        <v>0</v>
      </c>
      <c r="BA99" s="109">
        <f>'SO 201 - Rekonstrukce mos...'!F34</f>
        <v>0</v>
      </c>
      <c r="BB99" s="109">
        <f>'SO 201 - Rekonstrukce mos...'!F35</f>
        <v>0</v>
      </c>
      <c r="BC99" s="109">
        <f>'SO 201 - Rekonstrukce mos...'!F36</f>
        <v>0</v>
      </c>
      <c r="BD99" s="111">
        <f>'SO 201 - Rekonstrukce mos...'!F37</f>
        <v>0</v>
      </c>
      <c r="BE99" s="7"/>
      <c r="BT99" s="112" t="s">
        <v>80</v>
      </c>
      <c r="BV99" s="112" t="s">
        <v>75</v>
      </c>
      <c r="BW99" s="112" t="s">
        <v>96</v>
      </c>
      <c r="BX99" s="112" t="s">
        <v>4</v>
      </c>
      <c r="CL99" s="112" t="s">
        <v>1</v>
      </c>
      <c r="CM99" s="112" t="s">
        <v>93</v>
      </c>
    </row>
    <row r="100" s="7" customFormat="1" ht="24.75" customHeight="1">
      <c r="A100" s="113" t="s">
        <v>82</v>
      </c>
      <c r="B100" s="101"/>
      <c r="C100" s="102"/>
      <c r="D100" s="103" t="s">
        <v>97</v>
      </c>
      <c r="E100" s="103"/>
      <c r="F100" s="103"/>
      <c r="G100" s="103"/>
      <c r="H100" s="103"/>
      <c r="I100" s="104"/>
      <c r="J100" s="103" t="s">
        <v>98</v>
      </c>
      <c r="K100" s="103"/>
      <c r="L100" s="103"/>
      <c r="M100" s="103"/>
      <c r="N100" s="103"/>
      <c r="O100" s="103"/>
      <c r="P100" s="103"/>
      <c r="Q100" s="103"/>
      <c r="R100" s="103"/>
      <c r="S100" s="103"/>
      <c r="T100" s="103"/>
      <c r="U100" s="103"/>
      <c r="V100" s="103"/>
      <c r="W100" s="103"/>
      <c r="X100" s="103"/>
      <c r="Y100" s="103"/>
      <c r="Z100" s="103"/>
      <c r="AA100" s="103"/>
      <c r="AB100" s="103"/>
      <c r="AC100" s="103"/>
      <c r="AD100" s="103"/>
      <c r="AE100" s="103"/>
      <c r="AF100" s="103"/>
      <c r="AG100" s="106">
        <f>'SO 301A - Kanalizační pří...'!J30</f>
        <v>0</v>
      </c>
      <c r="AH100" s="104"/>
      <c r="AI100" s="104"/>
      <c r="AJ100" s="104"/>
      <c r="AK100" s="104"/>
      <c r="AL100" s="104"/>
      <c r="AM100" s="104"/>
      <c r="AN100" s="106">
        <f>SUM(AG100,AT100)</f>
        <v>0</v>
      </c>
      <c r="AO100" s="104"/>
      <c r="AP100" s="104"/>
      <c r="AQ100" s="107" t="s">
        <v>79</v>
      </c>
      <c r="AR100" s="101"/>
      <c r="AS100" s="108">
        <v>0</v>
      </c>
      <c r="AT100" s="109">
        <f>ROUND(SUM(AV100:AW100),2)</f>
        <v>0</v>
      </c>
      <c r="AU100" s="110">
        <f>'SO 301A - Kanalizační pří...'!P130</f>
        <v>0</v>
      </c>
      <c r="AV100" s="109">
        <f>'SO 301A - Kanalizační pří...'!J33</f>
        <v>0</v>
      </c>
      <c r="AW100" s="109">
        <f>'SO 301A - Kanalizační pří...'!J34</f>
        <v>0</v>
      </c>
      <c r="AX100" s="109">
        <f>'SO 301A - Kanalizační pří...'!J35</f>
        <v>0</v>
      </c>
      <c r="AY100" s="109">
        <f>'SO 301A - Kanalizační pří...'!J36</f>
        <v>0</v>
      </c>
      <c r="AZ100" s="109">
        <f>'SO 301A - Kanalizační pří...'!F33</f>
        <v>0</v>
      </c>
      <c r="BA100" s="109">
        <f>'SO 301A - Kanalizační pří...'!F34</f>
        <v>0</v>
      </c>
      <c r="BB100" s="109">
        <f>'SO 301A - Kanalizační pří...'!F35</f>
        <v>0</v>
      </c>
      <c r="BC100" s="109">
        <f>'SO 301A - Kanalizační pří...'!F36</f>
        <v>0</v>
      </c>
      <c r="BD100" s="111">
        <f>'SO 301A - Kanalizační pří...'!F37</f>
        <v>0</v>
      </c>
      <c r="BE100" s="7"/>
      <c r="BT100" s="112" t="s">
        <v>80</v>
      </c>
      <c r="BV100" s="112" t="s">
        <v>75</v>
      </c>
      <c r="BW100" s="112" t="s">
        <v>99</v>
      </c>
      <c r="BX100" s="112" t="s">
        <v>4</v>
      </c>
      <c r="CL100" s="112" t="s">
        <v>1</v>
      </c>
      <c r="CM100" s="112" t="s">
        <v>93</v>
      </c>
    </row>
    <row r="101" s="7" customFormat="1" ht="24.75" customHeight="1">
      <c r="A101" s="113" t="s">
        <v>82</v>
      </c>
      <c r="B101" s="101"/>
      <c r="C101" s="102"/>
      <c r="D101" s="103" t="s">
        <v>100</v>
      </c>
      <c r="E101" s="103"/>
      <c r="F101" s="103"/>
      <c r="G101" s="103"/>
      <c r="H101" s="103"/>
      <c r="I101" s="104"/>
      <c r="J101" s="103" t="s">
        <v>101</v>
      </c>
      <c r="K101" s="103"/>
      <c r="L101" s="103"/>
      <c r="M101" s="103"/>
      <c r="N101" s="103"/>
      <c r="O101" s="103"/>
      <c r="P101" s="103"/>
      <c r="Q101" s="103"/>
      <c r="R101" s="103"/>
      <c r="S101" s="103"/>
      <c r="T101" s="103"/>
      <c r="U101" s="103"/>
      <c r="V101" s="103"/>
      <c r="W101" s="103"/>
      <c r="X101" s="103"/>
      <c r="Y101" s="103"/>
      <c r="Z101" s="103"/>
      <c r="AA101" s="103"/>
      <c r="AB101" s="103"/>
      <c r="AC101" s="103"/>
      <c r="AD101" s="103"/>
      <c r="AE101" s="103"/>
      <c r="AF101" s="103"/>
      <c r="AG101" s="106">
        <f>'SO 301B - Kanalizační pří...'!J30</f>
        <v>0</v>
      </c>
      <c r="AH101" s="104"/>
      <c r="AI101" s="104"/>
      <c r="AJ101" s="104"/>
      <c r="AK101" s="104"/>
      <c r="AL101" s="104"/>
      <c r="AM101" s="104"/>
      <c r="AN101" s="106">
        <f>SUM(AG101,AT101)</f>
        <v>0</v>
      </c>
      <c r="AO101" s="104"/>
      <c r="AP101" s="104"/>
      <c r="AQ101" s="107" t="s">
        <v>79</v>
      </c>
      <c r="AR101" s="101"/>
      <c r="AS101" s="108">
        <v>0</v>
      </c>
      <c r="AT101" s="109">
        <f>ROUND(SUM(AV101:AW101),2)</f>
        <v>0</v>
      </c>
      <c r="AU101" s="110">
        <f>'SO 301B - Kanalizační pří...'!P130</f>
        <v>0</v>
      </c>
      <c r="AV101" s="109">
        <f>'SO 301B - Kanalizační pří...'!J33</f>
        <v>0</v>
      </c>
      <c r="AW101" s="109">
        <f>'SO 301B - Kanalizační pří...'!J34</f>
        <v>0</v>
      </c>
      <c r="AX101" s="109">
        <f>'SO 301B - Kanalizační pří...'!J35</f>
        <v>0</v>
      </c>
      <c r="AY101" s="109">
        <f>'SO 301B - Kanalizační pří...'!J36</f>
        <v>0</v>
      </c>
      <c r="AZ101" s="109">
        <f>'SO 301B - Kanalizační pří...'!F33</f>
        <v>0</v>
      </c>
      <c r="BA101" s="109">
        <f>'SO 301B - Kanalizační pří...'!F34</f>
        <v>0</v>
      </c>
      <c r="BB101" s="109">
        <f>'SO 301B - Kanalizační pří...'!F35</f>
        <v>0</v>
      </c>
      <c r="BC101" s="109">
        <f>'SO 301B - Kanalizační pří...'!F36</f>
        <v>0</v>
      </c>
      <c r="BD101" s="111">
        <f>'SO 301B - Kanalizační pří...'!F37</f>
        <v>0</v>
      </c>
      <c r="BE101" s="7"/>
      <c r="BT101" s="112" t="s">
        <v>80</v>
      </c>
      <c r="BV101" s="112" t="s">
        <v>75</v>
      </c>
      <c r="BW101" s="112" t="s">
        <v>102</v>
      </c>
      <c r="BX101" s="112" t="s">
        <v>4</v>
      </c>
      <c r="CL101" s="112" t="s">
        <v>1</v>
      </c>
      <c r="CM101" s="112" t="s">
        <v>93</v>
      </c>
    </row>
    <row r="102" s="7" customFormat="1" ht="16.5" customHeight="1">
      <c r="A102" s="113" t="s">
        <v>82</v>
      </c>
      <c r="B102" s="101"/>
      <c r="C102" s="102"/>
      <c r="D102" s="103" t="s">
        <v>103</v>
      </c>
      <c r="E102" s="103"/>
      <c r="F102" s="103"/>
      <c r="G102" s="103"/>
      <c r="H102" s="103"/>
      <c r="I102" s="104"/>
      <c r="J102" s="103" t="s">
        <v>104</v>
      </c>
      <c r="K102" s="103"/>
      <c r="L102" s="103"/>
      <c r="M102" s="103"/>
      <c r="N102" s="103"/>
      <c r="O102" s="103"/>
      <c r="P102" s="103"/>
      <c r="Q102" s="103"/>
      <c r="R102" s="103"/>
      <c r="S102" s="103"/>
      <c r="T102" s="103"/>
      <c r="U102" s="103"/>
      <c r="V102" s="103"/>
      <c r="W102" s="103"/>
      <c r="X102" s="103"/>
      <c r="Y102" s="103"/>
      <c r="Z102" s="103"/>
      <c r="AA102" s="103"/>
      <c r="AB102" s="103"/>
      <c r="AC102" s="103"/>
      <c r="AD102" s="103"/>
      <c r="AE102" s="103"/>
      <c r="AF102" s="103"/>
      <c r="AG102" s="106">
        <f>'SO 665 - Úpravy trakčního...'!J30</f>
        <v>0</v>
      </c>
      <c r="AH102" s="104"/>
      <c r="AI102" s="104"/>
      <c r="AJ102" s="104"/>
      <c r="AK102" s="104"/>
      <c r="AL102" s="104"/>
      <c r="AM102" s="104"/>
      <c r="AN102" s="106">
        <f>SUM(AG102,AT102)</f>
        <v>0</v>
      </c>
      <c r="AO102" s="104"/>
      <c r="AP102" s="104"/>
      <c r="AQ102" s="107" t="s">
        <v>79</v>
      </c>
      <c r="AR102" s="101"/>
      <c r="AS102" s="122">
        <v>0</v>
      </c>
      <c r="AT102" s="123">
        <f>ROUND(SUM(AV102:AW102),2)</f>
        <v>0</v>
      </c>
      <c r="AU102" s="124">
        <f>'SO 665 - Úpravy trakčního...'!P120</f>
        <v>0</v>
      </c>
      <c r="AV102" s="123">
        <f>'SO 665 - Úpravy trakčního...'!J33</f>
        <v>0</v>
      </c>
      <c r="AW102" s="123">
        <f>'SO 665 - Úpravy trakčního...'!J34</f>
        <v>0</v>
      </c>
      <c r="AX102" s="123">
        <f>'SO 665 - Úpravy trakčního...'!J35</f>
        <v>0</v>
      </c>
      <c r="AY102" s="123">
        <f>'SO 665 - Úpravy trakčního...'!J36</f>
        <v>0</v>
      </c>
      <c r="AZ102" s="123">
        <f>'SO 665 - Úpravy trakčního...'!F33</f>
        <v>0</v>
      </c>
      <c r="BA102" s="123">
        <f>'SO 665 - Úpravy trakčního...'!F34</f>
        <v>0</v>
      </c>
      <c r="BB102" s="123">
        <f>'SO 665 - Úpravy trakčního...'!F35</f>
        <v>0</v>
      </c>
      <c r="BC102" s="123">
        <f>'SO 665 - Úpravy trakčního...'!F36</f>
        <v>0</v>
      </c>
      <c r="BD102" s="125">
        <f>'SO 665 - Úpravy trakčního...'!F37</f>
        <v>0</v>
      </c>
      <c r="BE102" s="7"/>
      <c r="BT102" s="112" t="s">
        <v>80</v>
      </c>
      <c r="BV102" s="112" t="s">
        <v>75</v>
      </c>
      <c r="BW102" s="112" t="s">
        <v>105</v>
      </c>
      <c r="BX102" s="112" t="s">
        <v>4</v>
      </c>
      <c r="CL102" s="112" t="s">
        <v>1</v>
      </c>
      <c r="CM102" s="112" t="s">
        <v>93</v>
      </c>
    </row>
    <row r="103" s="2" customFormat="1" ht="30" customHeight="1">
      <c r="A103" s="35"/>
      <c r="B103" s="36"/>
      <c r="C103" s="35"/>
      <c r="D103" s="35"/>
      <c r="E103" s="35"/>
      <c r="F103" s="35"/>
      <c r="G103" s="35"/>
      <c r="H103" s="35"/>
      <c r="I103" s="35"/>
      <c r="J103" s="35"/>
      <c r="K103" s="35"/>
      <c r="L103" s="35"/>
      <c r="M103" s="35"/>
      <c r="N103" s="35"/>
      <c r="O103" s="35"/>
      <c r="P103" s="35"/>
      <c r="Q103" s="35"/>
      <c r="R103" s="35"/>
      <c r="S103" s="35"/>
      <c r="T103" s="35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  <c r="AF103" s="35"/>
      <c r="AG103" s="35"/>
      <c r="AH103" s="35"/>
      <c r="AI103" s="35"/>
      <c r="AJ103" s="35"/>
      <c r="AK103" s="35"/>
      <c r="AL103" s="35"/>
      <c r="AM103" s="35"/>
      <c r="AN103" s="35"/>
      <c r="AO103" s="35"/>
      <c r="AP103" s="35"/>
      <c r="AQ103" s="35"/>
      <c r="AR103" s="36"/>
      <c r="AS103" s="35"/>
      <c r="AT103" s="35"/>
      <c r="AU103" s="35"/>
      <c r="AV103" s="35"/>
      <c r="AW103" s="35"/>
      <c r="AX103" s="35"/>
      <c r="AY103" s="35"/>
      <c r="AZ103" s="35"/>
      <c r="BA103" s="35"/>
      <c r="BB103" s="35"/>
      <c r="BC103" s="35"/>
      <c r="BD103" s="35"/>
      <c r="BE103" s="35"/>
    </row>
    <row r="104" s="2" customFormat="1" ht="6.96" customHeight="1">
      <c r="A104" s="35"/>
      <c r="B104" s="57"/>
      <c r="C104" s="58"/>
      <c r="D104" s="58"/>
      <c r="E104" s="58"/>
      <c r="F104" s="58"/>
      <c r="G104" s="58"/>
      <c r="H104" s="58"/>
      <c r="I104" s="58"/>
      <c r="J104" s="58"/>
      <c r="K104" s="58"/>
      <c r="L104" s="58"/>
      <c r="M104" s="58"/>
      <c r="N104" s="58"/>
      <c r="O104" s="58"/>
      <c r="P104" s="58"/>
      <c r="Q104" s="58"/>
      <c r="R104" s="58"/>
      <c r="S104" s="58"/>
      <c r="T104" s="58"/>
      <c r="U104" s="58"/>
      <c r="V104" s="58"/>
      <c r="W104" s="58"/>
      <c r="X104" s="58"/>
      <c r="Y104" s="58"/>
      <c r="Z104" s="58"/>
      <c r="AA104" s="58"/>
      <c r="AB104" s="58"/>
      <c r="AC104" s="58"/>
      <c r="AD104" s="58"/>
      <c r="AE104" s="58"/>
      <c r="AF104" s="58"/>
      <c r="AG104" s="58"/>
      <c r="AH104" s="58"/>
      <c r="AI104" s="58"/>
      <c r="AJ104" s="58"/>
      <c r="AK104" s="58"/>
      <c r="AL104" s="58"/>
      <c r="AM104" s="58"/>
      <c r="AN104" s="58"/>
      <c r="AO104" s="58"/>
      <c r="AP104" s="58"/>
      <c r="AQ104" s="58"/>
      <c r="AR104" s="36"/>
      <c r="AS104" s="35"/>
      <c r="AT104" s="35"/>
      <c r="AU104" s="35"/>
      <c r="AV104" s="35"/>
      <c r="AW104" s="35"/>
      <c r="AX104" s="35"/>
      <c r="AY104" s="35"/>
      <c r="AZ104" s="35"/>
      <c r="BA104" s="35"/>
      <c r="BB104" s="35"/>
      <c r="BC104" s="35"/>
      <c r="BD104" s="35"/>
      <c r="BE104" s="35"/>
    </row>
  </sheetData>
  <mergeCells count="70">
    <mergeCell ref="L85:AJ85"/>
    <mergeCell ref="AM87:AN87"/>
    <mergeCell ref="AS89:AT91"/>
    <mergeCell ref="AM89:AP89"/>
    <mergeCell ref="AM90:AP90"/>
    <mergeCell ref="C92:G92"/>
    <mergeCell ref="AG92:AM92"/>
    <mergeCell ref="AN92:AP92"/>
    <mergeCell ref="I92:AF92"/>
    <mergeCell ref="AG95:AM95"/>
    <mergeCell ref="AN95:AP95"/>
    <mergeCell ref="J95:AF95"/>
    <mergeCell ref="D95:H95"/>
    <mergeCell ref="AN96:AP96"/>
    <mergeCell ref="E96:I96"/>
    <mergeCell ref="K96:AF96"/>
    <mergeCell ref="AG96:AM96"/>
    <mergeCell ref="K97:AF97"/>
    <mergeCell ref="AN97:AP97"/>
    <mergeCell ref="E97:I97"/>
    <mergeCell ref="AG97:AM97"/>
    <mergeCell ref="AG98:AM98"/>
    <mergeCell ref="AN98:AP98"/>
    <mergeCell ref="D98:H98"/>
    <mergeCell ref="J98:AF98"/>
    <mergeCell ref="AN99:AP99"/>
    <mergeCell ref="AG99:AM99"/>
    <mergeCell ref="D99:H99"/>
    <mergeCell ref="J99:AF99"/>
    <mergeCell ref="AN100:AP100"/>
    <mergeCell ref="AG100:AM100"/>
    <mergeCell ref="D100:H100"/>
    <mergeCell ref="J100:AF100"/>
    <mergeCell ref="AN101:AP101"/>
    <mergeCell ref="AG101:AM101"/>
    <mergeCell ref="D101:H101"/>
    <mergeCell ref="J101:AF101"/>
    <mergeCell ref="AN102:AP102"/>
    <mergeCell ref="AG102:AM102"/>
    <mergeCell ref="D102:H102"/>
    <mergeCell ref="J102:AF102"/>
    <mergeCell ref="AG94:AM94"/>
    <mergeCell ref="AN94:AP94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W31:AE31"/>
    <mergeCell ref="L31:P31"/>
    <mergeCell ref="L32:P32"/>
    <mergeCell ref="W32:AE32"/>
    <mergeCell ref="AK32:AO32"/>
    <mergeCell ref="L33:P33"/>
    <mergeCell ref="AK33:AO33"/>
    <mergeCell ref="W33:AE33"/>
    <mergeCell ref="AK35:AO35"/>
    <mergeCell ref="X35:AB35"/>
    <mergeCell ref="AR2:BE2"/>
  </mergeCells>
  <hyperlinks>
    <hyperlink ref="A96" location="'Ostatní - náklady'!C2" display="/"/>
    <hyperlink ref="A97" location="'Vedlejší - náklady'!C2" display="/"/>
    <hyperlink ref="A98" location="'SO 101 - Silnice III-3791...'!C2" display="/"/>
    <hyperlink ref="A99" location="'SO 201 - Rekonstrukce mos...'!C2" display="/"/>
    <hyperlink ref="A100" location="'SO 301A - Kanalizační pří...'!C2" display="/"/>
    <hyperlink ref="A101" location="'SO 301B - Kanalizační pří...'!C2" display="/"/>
    <hyperlink ref="A102" location="'SO 665 - Úpravy trakčního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5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87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93</v>
      </c>
    </row>
    <row r="4" s="1" customFormat="1" ht="24.96" customHeight="1">
      <c r="B4" s="19"/>
      <c r="D4" s="20" t="s">
        <v>106</v>
      </c>
      <c r="L4" s="19"/>
      <c r="M4" s="126" t="s">
        <v>10</v>
      </c>
      <c r="AT4" s="16" t="s">
        <v>3</v>
      </c>
    </row>
    <row r="5" s="1" customFormat="1" ht="6.96" customHeight="1">
      <c r="B5" s="19"/>
      <c r="L5" s="19"/>
    </row>
    <row r="6" s="1" customFormat="1" ht="12" customHeight="1">
      <c r="B6" s="19"/>
      <c r="D6" s="29" t="s">
        <v>16</v>
      </c>
      <c r="L6" s="19"/>
    </row>
    <row r="7" s="1" customFormat="1" ht="26.25" customHeight="1">
      <c r="B7" s="19"/>
      <c r="E7" s="127" t="str">
        <f>'Rekapitulace stavby'!K6</f>
        <v>Prodloužení tramvajové trati v ulici Merhautova na sídliště Lesná I. etapa - OBJEKTY SÚS</v>
      </c>
      <c r="F7" s="29"/>
      <c r="G7" s="29"/>
      <c r="H7" s="29"/>
      <c r="L7" s="19"/>
    </row>
    <row r="8" s="1" customFormat="1" ht="12" customHeight="1">
      <c r="B8" s="19"/>
      <c r="D8" s="29" t="s">
        <v>107</v>
      </c>
      <c r="L8" s="19"/>
    </row>
    <row r="9" s="2" customFormat="1" ht="16.5" customHeight="1">
      <c r="A9" s="35"/>
      <c r="B9" s="36"/>
      <c r="C9" s="35"/>
      <c r="D9" s="35"/>
      <c r="E9" s="127" t="s">
        <v>108</v>
      </c>
      <c r="F9" s="35"/>
      <c r="G9" s="35"/>
      <c r="H9" s="35"/>
      <c r="I9" s="35"/>
      <c r="J9" s="35"/>
      <c r="K9" s="35"/>
      <c r="L9" s="52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 ht="12" customHeight="1">
      <c r="A10" s="35"/>
      <c r="B10" s="36"/>
      <c r="C10" s="35"/>
      <c r="D10" s="29" t="s">
        <v>109</v>
      </c>
      <c r="E10" s="35"/>
      <c r="F10" s="35"/>
      <c r="G10" s="35"/>
      <c r="H10" s="35"/>
      <c r="I10" s="35"/>
      <c r="J10" s="35"/>
      <c r="K10" s="35"/>
      <c r="L10" s="52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6.5" customHeight="1">
      <c r="A11" s="35"/>
      <c r="B11" s="36"/>
      <c r="C11" s="35"/>
      <c r="D11" s="35"/>
      <c r="E11" s="64" t="s">
        <v>110</v>
      </c>
      <c r="F11" s="35"/>
      <c r="G11" s="35"/>
      <c r="H11" s="35"/>
      <c r="I11" s="35"/>
      <c r="J11" s="35"/>
      <c r="K11" s="35"/>
      <c r="L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>
      <c r="A12" s="35"/>
      <c r="B12" s="36"/>
      <c r="C12" s="35"/>
      <c r="D12" s="35"/>
      <c r="E12" s="35"/>
      <c r="F12" s="35"/>
      <c r="G12" s="35"/>
      <c r="H12" s="35"/>
      <c r="I12" s="35"/>
      <c r="J12" s="35"/>
      <c r="K12" s="35"/>
      <c r="L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2" customHeight="1">
      <c r="A13" s="35"/>
      <c r="B13" s="36"/>
      <c r="C13" s="35"/>
      <c r="D13" s="29" t="s">
        <v>18</v>
      </c>
      <c r="E13" s="35"/>
      <c r="F13" s="24" t="s">
        <v>1</v>
      </c>
      <c r="G13" s="35"/>
      <c r="H13" s="35"/>
      <c r="I13" s="29" t="s">
        <v>19</v>
      </c>
      <c r="J13" s="24" t="s">
        <v>1</v>
      </c>
      <c r="K13" s="35"/>
      <c r="L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36"/>
      <c r="C14" s="35"/>
      <c r="D14" s="29" t="s">
        <v>20</v>
      </c>
      <c r="E14" s="35"/>
      <c r="F14" s="24" t="s">
        <v>21</v>
      </c>
      <c r="G14" s="35"/>
      <c r="H14" s="35"/>
      <c r="I14" s="29" t="s">
        <v>22</v>
      </c>
      <c r="J14" s="66" t="str">
        <f>'Rekapitulace stavby'!AN8</f>
        <v>17. 1. 2023</v>
      </c>
      <c r="K14" s="35"/>
      <c r="L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0.8" customHeight="1">
      <c r="A15" s="35"/>
      <c r="B15" s="36"/>
      <c r="C15" s="35"/>
      <c r="D15" s="35"/>
      <c r="E15" s="35"/>
      <c r="F15" s="35"/>
      <c r="G15" s="35"/>
      <c r="H15" s="35"/>
      <c r="I15" s="35"/>
      <c r="J15" s="35"/>
      <c r="K15" s="35"/>
      <c r="L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12" customHeight="1">
      <c r="A16" s="35"/>
      <c r="B16" s="36"/>
      <c r="C16" s="35"/>
      <c r="D16" s="29" t="s">
        <v>24</v>
      </c>
      <c r="E16" s="35"/>
      <c r="F16" s="35"/>
      <c r="G16" s="35"/>
      <c r="H16" s="35"/>
      <c r="I16" s="29" t="s">
        <v>25</v>
      </c>
      <c r="J16" s="24" t="str">
        <f>IF('Rekapitulace stavby'!AN10="","",'Rekapitulace stavby'!AN10)</f>
        <v/>
      </c>
      <c r="K16" s="35"/>
      <c r="L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8" customHeight="1">
      <c r="A17" s="35"/>
      <c r="B17" s="36"/>
      <c r="C17" s="35"/>
      <c r="D17" s="35"/>
      <c r="E17" s="24" t="str">
        <f>IF('Rekapitulace stavby'!E11="","",'Rekapitulace stavby'!E11)</f>
        <v xml:space="preserve"> </v>
      </c>
      <c r="F17" s="35"/>
      <c r="G17" s="35"/>
      <c r="H17" s="35"/>
      <c r="I17" s="29" t="s">
        <v>26</v>
      </c>
      <c r="J17" s="24" t="str">
        <f>IF('Rekapitulace stavby'!AN11="","",'Rekapitulace stavby'!AN11)</f>
        <v/>
      </c>
      <c r="K17" s="35"/>
      <c r="L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6.96" customHeight="1">
      <c r="A18" s="35"/>
      <c r="B18" s="36"/>
      <c r="C18" s="35"/>
      <c r="D18" s="35"/>
      <c r="E18" s="35"/>
      <c r="F18" s="35"/>
      <c r="G18" s="35"/>
      <c r="H18" s="35"/>
      <c r="I18" s="35"/>
      <c r="J18" s="35"/>
      <c r="K18" s="35"/>
      <c r="L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12" customHeight="1">
      <c r="A19" s="35"/>
      <c r="B19" s="36"/>
      <c r="C19" s="35"/>
      <c r="D19" s="29" t="s">
        <v>27</v>
      </c>
      <c r="E19" s="35"/>
      <c r="F19" s="35"/>
      <c r="G19" s="35"/>
      <c r="H19" s="35"/>
      <c r="I19" s="29" t="s">
        <v>25</v>
      </c>
      <c r="J19" s="30" t="str">
        <f>'Rekapitulace stavby'!AN13</f>
        <v>Vyplň údaj</v>
      </c>
      <c r="K19" s="35"/>
      <c r="L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8" customHeight="1">
      <c r="A20" s="35"/>
      <c r="B20" s="36"/>
      <c r="C20" s="35"/>
      <c r="D20" s="35"/>
      <c r="E20" s="30" t="str">
        <f>'Rekapitulace stavby'!E14</f>
        <v>Vyplň údaj</v>
      </c>
      <c r="F20" s="24"/>
      <c r="G20" s="24"/>
      <c r="H20" s="24"/>
      <c r="I20" s="29" t="s">
        <v>26</v>
      </c>
      <c r="J20" s="30" t="str">
        <f>'Rekapitulace stavby'!AN14</f>
        <v>Vyplň údaj</v>
      </c>
      <c r="K20" s="35"/>
      <c r="L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6.96" customHeight="1">
      <c r="A21" s="35"/>
      <c r="B21" s="36"/>
      <c r="C21" s="35"/>
      <c r="D21" s="35"/>
      <c r="E21" s="35"/>
      <c r="F21" s="35"/>
      <c r="G21" s="35"/>
      <c r="H21" s="35"/>
      <c r="I21" s="35"/>
      <c r="J21" s="35"/>
      <c r="K21" s="35"/>
      <c r="L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12" customHeight="1">
      <c r="A22" s="35"/>
      <c r="B22" s="36"/>
      <c r="C22" s="35"/>
      <c r="D22" s="29" t="s">
        <v>29</v>
      </c>
      <c r="E22" s="35"/>
      <c r="F22" s="35"/>
      <c r="G22" s="35"/>
      <c r="H22" s="35"/>
      <c r="I22" s="29" t="s">
        <v>25</v>
      </c>
      <c r="J22" s="24" t="str">
        <f>IF('Rekapitulace stavby'!AN16="","",'Rekapitulace stavby'!AN16)</f>
        <v/>
      </c>
      <c r="K22" s="35"/>
      <c r="L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8" customHeight="1">
      <c r="A23" s="35"/>
      <c r="B23" s="36"/>
      <c r="C23" s="35"/>
      <c r="D23" s="35"/>
      <c r="E23" s="24" t="str">
        <f>IF('Rekapitulace stavby'!E17="","",'Rekapitulace stavby'!E17)</f>
        <v xml:space="preserve"> </v>
      </c>
      <c r="F23" s="35"/>
      <c r="G23" s="35"/>
      <c r="H23" s="35"/>
      <c r="I23" s="29" t="s">
        <v>26</v>
      </c>
      <c r="J23" s="24" t="str">
        <f>IF('Rekapitulace stavby'!AN17="","",'Rekapitulace stavby'!AN17)</f>
        <v/>
      </c>
      <c r="K23" s="35"/>
      <c r="L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6.96" customHeight="1">
      <c r="A24" s="35"/>
      <c r="B24" s="36"/>
      <c r="C24" s="35"/>
      <c r="D24" s="35"/>
      <c r="E24" s="35"/>
      <c r="F24" s="35"/>
      <c r="G24" s="35"/>
      <c r="H24" s="35"/>
      <c r="I24" s="35"/>
      <c r="J24" s="35"/>
      <c r="K24" s="35"/>
      <c r="L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12" customHeight="1">
      <c r="A25" s="35"/>
      <c r="B25" s="36"/>
      <c r="C25" s="35"/>
      <c r="D25" s="29" t="s">
        <v>31</v>
      </c>
      <c r="E25" s="35"/>
      <c r="F25" s="35"/>
      <c r="G25" s="35"/>
      <c r="H25" s="35"/>
      <c r="I25" s="29" t="s">
        <v>25</v>
      </c>
      <c r="J25" s="24" t="str">
        <f>IF('Rekapitulace stavby'!AN19="","",'Rekapitulace stavby'!AN19)</f>
        <v/>
      </c>
      <c r="K25" s="35"/>
      <c r="L25" s="52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8" customHeight="1">
      <c r="A26" s="35"/>
      <c r="B26" s="36"/>
      <c r="C26" s="35"/>
      <c r="D26" s="35"/>
      <c r="E26" s="24" t="str">
        <f>IF('Rekapitulace stavby'!E20="","",'Rekapitulace stavby'!E20)</f>
        <v xml:space="preserve"> </v>
      </c>
      <c r="F26" s="35"/>
      <c r="G26" s="35"/>
      <c r="H26" s="35"/>
      <c r="I26" s="29" t="s">
        <v>26</v>
      </c>
      <c r="J26" s="24" t="str">
        <f>IF('Rekapitulace stavby'!AN20="","",'Rekapitulace stavby'!AN20)</f>
        <v/>
      </c>
      <c r="K26" s="35"/>
      <c r="L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2" customFormat="1" ht="6.96" customHeight="1">
      <c r="A27" s="35"/>
      <c r="B27" s="36"/>
      <c r="C27" s="35"/>
      <c r="D27" s="35"/>
      <c r="E27" s="35"/>
      <c r="F27" s="35"/>
      <c r="G27" s="35"/>
      <c r="H27" s="35"/>
      <c r="I27" s="35"/>
      <c r="J27" s="35"/>
      <c r="K27" s="35"/>
      <c r="L27" s="52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="2" customFormat="1" ht="12" customHeight="1">
      <c r="A28" s="35"/>
      <c r="B28" s="36"/>
      <c r="C28" s="35"/>
      <c r="D28" s="29" t="s">
        <v>32</v>
      </c>
      <c r="E28" s="35"/>
      <c r="F28" s="35"/>
      <c r="G28" s="35"/>
      <c r="H28" s="35"/>
      <c r="I28" s="35"/>
      <c r="J28" s="35"/>
      <c r="K28" s="35"/>
      <c r="L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8" customFormat="1" ht="16.5" customHeight="1">
      <c r="A29" s="128"/>
      <c r="B29" s="129"/>
      <c r="C29" s="128"/>
      <c r="D29" s="128"/>
      <c r="E29" s="33" t="s">
        <v>1</v>
      </c>
      <c r="F29" s="33"/>
      <c r="G29" s="33"/>
      <c r="H29" s="33"/>
      <c r="I29" s="128"/>
      <c r="J29" s="128"/>
      <c r="K29" s="128"/>
      <c r="L29" s="130"/>
      <c r="S29" s="128"/>
      <c r="T29" s="128"/>
      <c r="U29" s="128"/>
      <c r="V29" s="128"/>
      <c r="W29" s="128"/>
      <c r="X29" s="128"/>
      <c r="Y29" s="128"/>
      <c r="Z29" s="128"/>
      <c r="AA29" s="128"/>
      <c r="AB29" s="128"/>
      <c r="AC29" s="128"/>
      <c r="AD29" s="128"/>
      <c r="AE29" s="128"/>
    </row>
    <row r="30" s="2" customFormat="1" ht="6.96" customHeight="1">
      <c r="A30" s="35"/>
      <c r="B30" s="36"/>
      <c r="C30" s="35"/>
      <c r="D30" s="35"/>
      <c r="E30" s="35"/>
      <c r="F30" s="35"/>
      <c r="G30" s="35"/>
      <c r="H30" s="35"/>
      <c r="I30" s="35"/>
      <c r="J30" s="35"/>
      <c r="K30" s="35"/>
      <c r="L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36"/>
      <c r="C31" s="35"/>
      <c r="D31" s="87"/>
      <c r="E31" s="87"/>
      <c r="F31" s="87"/>
      <c r="G31" s="87"/>
      <c r="H31" s="87"/>
      <c r="I31" s="87"/>
      <c r="J31" s="87"/>
      <c r="K31" s="87"/>
      <c r="L31" s="52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25.44" customHeight="1">
      <c r="A32" s="35"/>
      <c r="B32" s="36"/>
      <c r="C32" s="35"/>
      <c r="D32" s="131" t="s">
        <v>33</v>
      </c>
      <c r="E32" s="35"/>
      <c r="F32" s="35"/>
      <c r="G32" s="35"/>
      <c r="H32" s="35"/>
      <c r="I32" s="35"/>
      <c r="J32" s="93">
        <f>ROUND(J121, 2)</f>
        <v>0</v>
      </c>
      <c r="K32" s="35"/>
      <c r="L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6.96" customHeight="1">
      <c r="A33" s="35"/>
      <c r="B33" s="36"/>
      <c r="C33" s="35"/>
      <c r="D33" s="87"/>
      <c r="E33" s="87"/>
      <c r="F33" s="87"/>
      <c r="G33" s="87"/>
      <c r="H33" s="87"/>
      <c r="I33" s="87"/>
      <c r="J33" s="87"/>
      <c r="K33" s="87"/>
      <c r="L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36"/>
      <c r="C34" s="35"/>
      <c r="D34" s="35"/>
      <c r="E34" s="35"/>
      <c r="F34" s="40" t="s">
        <v>35</v>
      </c>
      <c r="G34" s="35"/>
      <c r="H34" s="35"/>
      <c r="I34" s="40" t="s">
        <v>34</v>
      </c>
      <c r="J34" s="40" t="s">
        <v>36</v>
      </c>
      <c r="K34" s="35"/>
      <c r="L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="2" customFormat="1" ht="14.4" customHeight="1">
      <c r="A35" s="35"/>
      <c r="B35" s="36"/>
      <c r="C35" s="35"/>
      <c r="D35" s="132" t="s">
        <v>37</v>
      </c>
      <c r="E35" s="29" t="s">
        <v>38</v>
      </c>
      <c r="F35" s="133">
        <f>ROUND((SUM(BE121:BE137)),  2)</f>
        <v>0</v>
      </c>
      <c r="G35" s="35"/>
      <c r="H35" s="35"/>
      <c r="I35" s="134">
        <v>0.20999999999999999</v>
      </c>
      <c r="J35" s="133">
        <f>ROUND(((SUM(BE121:BE137))*I35),  2)</f>
        <v>0</v>
      </c>
      <c r="K35" s="35"/>
      <c r="L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="2" customFormat="1" ht="14.4" customHeight="1">
      <c r="A36" s="35"/>
      <c r="B36" s="36"/>
      <c r="C36" s="35"/>
      <c r="D36" s="35"/>
      <c r="E36" s="29" t="s">
        <v>39</v>
      </c>
      <c r="F36" s="133">
        <f>ROUND((SUM(BF121:BF137)),  2)</f>
        <v>0</v>
      </c>
      <c r="G36" s="35"/>
      <c r="H36" s="35"/>
      <c r="I36" s="134">
        <v>0.14999999999999999</v>
      </c>
      <c r="J36" s="133">
        <f>ROUND(((SUM(BF121:BF137))*I36),  2)</f>
        <v>0</v>
      </c>
      <c r="K36" s="35"/>
      <c r="L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36"/>
      <c r="C37" s="35"/>
      <c r="D37" s="35"/>
      <c r="E37" s="29" t="s">
        <v>40</v>
      </c>
      <c r="F37" s="133">
        <f>ROUND((SUM(BG121:BG137)),  2)</f>
        <v>0</v>
      </c>
      <c r="G37" s="35"/>
      <c r="H37" s="35"/>
      <c r="I37" s="134">
        <v>0.20999999999999999</v>
      </c>
      <c r="J37" s="133">
        <f>0</f>
        <v>0</v>
      </c>
      <c r="K37" s="35"/>
      <c r="L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hidden="1" s="2" customFormat="1" ht="14.4" customHeight="1">
      <c r="A38" s="35"/>
      <c r="B38" s="36"/>
      <c r="C38" s="35"/>
      <c r="D38" s="35"/>
      <c r="E38" s="29" t="s">
        <v>41</v>
      </c>
      <c r="F38" s="133">
        <f>ROUND((SUM(BH121:BH137)),  2)</f>
        <v>0</v>
      </c>
      <c r="G38" s="35"/>
      <c r="H38" s="35"/>
      <c r="I38" s="134">
        <v>0.14999999999999999</v>
      </c>
      <c r="J38" s="133">
        <f>0</f>
        <v>0</v>
      </c>
      <c r="K38" s="35"/>
      <c r="L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14.4" customHeight="1">
      <c r="A39" s="35"/>
      <c r="B39" s="36"/>
      <c r="C39" s="35"/>
      <c r="D39" s="35"/>
      <c r="E39" s="29" t="s">
        <v>42</v>
      </c>
      <c r="F39" s="133">
        <f>ROUND((SUM(BI121:BI137)),  2)</f>
        <v>0</v>
      </c>
      <c r="G39" s="35"/>
      <c r="H39" s="35"/>
      <c r="I39" s="134">
        <v>0</v>
      </c>
      <c r="J39" s="133">
        <f>0</f>
        <v>0</v>
      </c>
      <c r="K39" s="35"/>
      <c r="L39" s="52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6.96" customHeight="1">
      <c r="A40" s="35"/>
      <c r="B40" s="36"/>
      <c r="C40" s="35"/>
      <c r="D40" s="35"/>
      <c r="E40" s="35"/>
      <c r="F40" s="35"/>
      <c r="G40" s="35"/>
      <c r="H40" s="35"/>
      <c r="I40" s="35"/>
      <c r="J40" s="35"/>
      <c r="K40" s="35"/>
      <c r="L40" s="52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2" customFormat="1" ht="25.44" customHeight="1">
      <c r="A41" s="35"/>
      <c r="B41" s="36"/>
      <c r="C41" s="135"/>
      <c r="D41" s="136" t="s">
        <v>43</v>
      </c>
      <c r="E41" s="78"/>
      <c r="F41" s="78"/>
      <c r="G41" s="137" t="s">
        <v>44</v>
      </c>
      <c r="H41" s="138" t="s">
        <v>45</v>
      </c>
      <c r="I41" s="78"/>
      <c r="J41" s="139">
        <f>SUM(J32:J39)</f>
        <v>0</v>
      </c>
      <c r="K41" s="140"/>
      <c r="L41" s="52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="2" customFormat="1" ht="14.4" customHeight="1">
      <c r="A42" s="35"/>
      <c r="B42" s="36"/>
      <c r="C42" s="35"/>
      <c r="D42" s="35"/>
      <c r="E42" s="35"/>
      <c r="F42" s="35"/>
      <c r="G42" s="35"/>
      <c r="H42" s="35"/>
      <c r="I42" s="35"/>
      <c r="J42" s="35"/>
      <c r="K42" s="35"/>
      <c r="L42" s="52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52"/>
      <c r="D50" s="53" t="s">
        <v>46</v>
      </c>
      <c r="E50" s="54"/>
      <c r="F50" s="54"/>
      <c r="G50" s="53" t="s">
        <v>47</v>
      </c>
      <c r="H50" s="54"/>
      <c r="I50" s="54"/>
      <c r="J50" s="54"/>
      <c r="K50" s="54"/>
      <c r="L50" s="5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5"/>
      <c r="B61" s="36"/>
      <c r="C61" s="35"/>
      <c r="D61" s="55" t="s">
        <v>48</v>
      </c>
      <c r="E61" s="38"/>
      <c r="F61" s="141" t="s">
        <v>49</v>
      </c>
      <c r="G61" s="55" t="s">
        <v>48</v>
      </c>
      <c r="H61" s="38"/>
      <c r="I61" s="38"/>
      <c r="J61" s="142" t="s">
        <v>49</v>
      </c>
      <c r="K61" s="38"/>
      <c r="L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5"/>
      <c r="B65" s="36"/>
      <c r="C65" s="35"/>
      <c r="D65" s="53" t="s">
        <v>50</v>
      </c>
      <c r="E65" s="56"/>
      <c r="F65" s="56"/>
      <c r="G65" s="53" t="s">
        <v>51</v>
      </c>
      <c r="H65" s="56"/>
      <c r="I65" s="56"/>
      <c r="J65" s="56"/>
      <c r="K65" s="56"/>
      <c r="L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5"/>
      <c r="B76" s="36"/>
      <c r="C76" s="35"/>
      <c r="D76" s="55" t="s">
        <v>48</v>
      </c>
      <c r="E76" s="38"/>
      <c r="F76" s="141" t="s">
        <v>49</v>
      </c>
      <c r="G76" s="55" t="s">
        <v>48</v>
      </c>
      <c r="H76" s="38"/>
      <c r="I76" s="38"/>
      <c r="J76" s="142" t="s">
        <v>49</v>
      </c>
      <c r="K76" s="38"/>
      <c r="L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57"/>
      <c r="C77" s="58"/>
      <c r="D77" s="58"/>
      <c r="E77" s="58"/>
      <c r="F77" s="58"/>
      <c r="G77" s="58"/>
      <c r="H77" s="58"/>
      <c r="I77" s="58"/>
      <c r="J77" s="58"/>
      <c r="K77" s="58"/>
      <c r="L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59"/>
      <c r="C81" s="60"/>
      <c r="D81" s="60"/>
      <c r="E81" s="60"/>
      <c r="F81" s="60"/>
      <c r="G81" s="60"/>
      <c r="H81" s="60"/>
      <c r="I81" s="60"/>
      <c r="J81" s="60"/>
      <c r="K81" s="60"/>
      <c r="L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111</v>
      </c>
      <c r="D82" s="35"/>
      <c r="E82" s="35"/>
      <c r="F82" s="35"/>
      <c r="G82" s="35"/>
      <c r="H82" s="35"/>
      <c r="I82" s="35"/>
      <c r="J82" s="35"/>
      <c r="K82" s="35"/>
      <c r="L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5"/>
      <c r="D83" s="35"/>
      <c r="E83" s="35"/>
      <c r="F83" s="35"/>
      <c r="G83" s="35"/>
      <c r="H83" s="35"/>
      <c r="I83" s="35"/>
      <c r="J83" s="35"/>
      <c r="K83" s="35"/>
      <c r="L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5"/>
      <c r="E84" s="35"/>
      <c r="F84" s="35"/>
      <c r="G84" s="35"/>
      <c r="H84" s="35"/>
      <c r="I84" s="35"/>
      <c r="J84" s="35"/>
      <c r="K84" s="35"/>
      <c r="L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26.25" customHeight="1">
      <c r="A85" s="35"/>
      <c r="B85" s="36"/>
      <c r="C85" s="35"/>
      <c r="D85" s="35"/>
      <c r="E85" s="127" t="str">
        <f>E7</f>
        <v>Prodloužení tramvajové trati v ulici Merhautova na sídliště Lesná I. etapa - OBJEKTY SÚS</v>
      </c>
      <c r="F85" s="29"/>
      <c r="G85" s="29"/>
      <c r="H85" s="29"/>
      <c r="I85" s="35"/>
      <c r="J85" s="35"/>
      <c r="K85" s="35"/>
      <c r="L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1" customFormat="1" ht="12" customHeight="1">
      <c r="B86" s="19"/>
      <c r="C86" s="29" t="s">
        <v>107</v>
      </c>
      <c r="L86" s="19"/>
    </row>
    <row r="87" s="2" customFormat="1" ht="16.5" customHeight="1">
      <c r="A87" s="35"/>
      <c r="B87" s="36"/>
      <c r="C87" s="35"/>
      <c r="D87" s="35"/>
      <c r="E87" s="127" t="s">
        <v>108</v>
      </c>
      <c r="F87" s="35"/>
      <c r="G87" s="35"/>
      <c r="H87" s="35"/>
      <c r="I87" s="35"/>
      <c r="J87" s="35"/>
      <c r="K87" s="35"/>
      <c r="L87" s="52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12" customHeight="1">
      <c r="A88" s="35"/>
      <c r="B88" s="36"/>
      <c r="C88" s="29" t="s">
        <v>109</v>
      </c>
      <c r="D88" s="35"/>
      <c r="E88" s="35"/>
      <c r="F88" s="35"/>
      <c r="G88" s="35"/>
      <c r="H88" s="35"/>
      <c r="I88" s="35"/>
      <c r="J88" s="35"/>
      <c r="K88" s="35"/>
      <c r="L88" s="52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6.5" customHeight="1">
      <c r="A89" s="35"/>
      <c r="B89" s="36"/>
      <c r="C89" s="35"/>
      <c r="D89" s="35"/>
      <c r="E89" s="64" t="str">
        <f>E11</f>
        <v>Ostatní - náklady</v>
      </c>
      <c r="F89" s="35"/>
      <c r="G89" s="35"/>
      <c r="H89" s="35"/>
      <c r="I89" s="35"/>
      <c r="J89" s="35"/>
      <c r="K89" s="35"/>
      <c r="L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5"/>
      <c r="D90" s="35"/>
      <c r="E90" s="35"/>
      <c r="F90" s="35"/>
      <c r="G90" s="35"/>
      <c r="H90" s="35"/>
      <c r="I90" s="35"/>
      <c r="J90" s="35"/>
      <c r="K90" s="35"/>
      <c r="L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2" customHeight="1">
      <c r="A91" s="35"/>
      <c r="B91" s="36"/>
      <c r="C91" s="29" t="s">
        <v>20</v>
      </c>
      <c r="D91" s="35"/>
      <c r="E91" s="35"/>
      <c r="F91" s="24" t="str">
        <f>F14</f>
        <v xml:space="preserve"> </v>
      </c>
      <c r="G91" s="35"/>
      <c r="H91" s="35"/>
      <c r="I91" s="29" t="s">
        <v>22</v>
      </c>
      <c r="J91" s="66" t="str">
        <f>IF(J14="","",J14)</f>
        <v>17. 1. 2023</v>
      </c>
      <c r="K91" s="35"/>
      <c r="L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6.96" customHeight="1">
      <c r="A92" s="35"/>
      <c r="B92" s="36"/>
      <c r="C92" s="35"/>
      <c r="D92" s="35"/>
      <c r="E92" s="35"/>
      <c r="F92" s="35"/>
      <c r="G92" s="35"/>
      <c r="H92" s="35"/>
      <c r="I92" s="35"/>
      <c r="J92" s="35"/>
      <c r="K92" s="35"/>
      <c r="L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5.15" customHeight="1">
      <c r="A93" s="35"/>
      <c r="B93" s="36"/>
      <c r="C93" s="29" t="s">
        <v>24</v>
      </c>
      <c r="D93" s="35"/>
      <c r="E93" s="35"/>
      <c r="F93" s="24" t="str">
        <f>E17</f>
        <v xml:space="preserve"> </v>
      </c>
      <c r="G93" s="35"/>
      <c r="H93" s="35"/>
      <c r="I93" s="29" t="s">
        <v>29</v>
      </c>
      <c r="J93" s="33" t="str">
        <f>E23</f>
        <v xml:space="preserve"> </v>
      </c>
      <c r="K93" s="35"/>
      <c r="L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15.15" customHeight="1">
      <c r="A94" s="35"/>
      <c r="B94" s="36"/>
      <c r="C94" s="29" t="s">
        <v>27</v>
      </c>
      <c r="D94" s="35"/>
      <c r="E94" s="35"/>
      <c r="F94" s="24" t="str">
        <f>IF(E20="","",E20)</f>
        <v>Vyplň údaj</v>
      </c>
      <c r="G94" s="35"/>
      <c r="H94" s="35"/>
      <c r="I94" s="29" t="s">
        <v>31</v>
      </c>
      <c r="J94" s="33" t="str">
        <f>E26</f>
        <v xml:space="preserve"> </v>
      </c>
      <c r="K94" s="35"/>
      <c r="L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5"/>
      <c r="D95" s="35"/>
      <c r="E95" s="35"/>
      <c r="F95" s="35"/>
      <c r="G95" s="35"/>
      <c r="H95" s="35"/>
      <c r="I95" s="35"/>
      <c r="J95" s="35"/>
      <c r="K95" s="35"/>
      <c r="L95" s="52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9.28" customHeight="1">
      <c r="A96" s="35"/>
      <c r="B96" s="36"/>
      <c r="C96" s="143" t="s">
        <v>112</v>
      </c>
      <c r="D96" s="135"/>
      <c r="E96" s="135"/>
      <c r="F96" s="135"/>
      <c r="G96" s="135"/>
      <c r="H96" s="135"/>
      <c r="I96" s="135"/>
      <c r="J96" s="144" t="s">
        <v>113</v>
      </c>
      <c r="K96" s="135"/>
      <c r="L96" s="52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</row>
    <row r="97" s="2" customFormat="1" ht="10.32" customHeight="1">
      <c r="A97" s="35"/>
      <c r="B97" s="36"/>
      <c r="C97" s="35"/>
      <c r="D97" s="35"/>
      <c r="E97" s="35"/>
      <c r="F97" s="35"/>
      <c r="G97" s="35"/>
      <c r="H97" s="35"/>
      <c r="I97" s="35"/>
      <c r="J97" s="35"/>
      <c r="K97" s="35"/>
      <c r="L97" s="52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</row>
    <row r="98" s="2" customFormat="1" ht="22.8" customHeight="1">
      <c r="A98" s="35"/>
      <c r="B98" s="36"/>
      <c r="C98" s="145" t="s">
        <v>114</v>
      </c>
      <c r="D98" s="35"/>
      <c r="E98" s="35"/>
      <c r="F98" s="35"/>
      <c r="G98" s="35"/>
      <c r="H98" s="35"/>
      <c r="I98" s="35"/>
      <c r="J98" s="93">
        <f>J121</f>
        <v>0</v>
      </c>
      <c r="K98" s="35"/>
      <c r="L98" s="52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U98" s="16" t="s">
        <v>93</v>
      </c>
    </row>
    <row r="99" s="9" customFormat="1" ht="24.96" customHeight="1">
      <c r="A99" s="9"/>
      <c r="B99" s="146"/>
      <c r="C99" s="9"/>
      <c r="D99" s="147" t="s">
        <v>115</v>
      </c>
      <c r="E99" s="148"/>
      <c r="F99" s="148"/>
      <c r="G99" s="148"/>
      <c r="H99" s="148"/>
      <c r="I99" s="148"/>
      <c r="J99" s="149">
        <f>J122</f>
        <v>0</v>
      </c>
      <c r="K99" s="9"/>
      <c r="L99" s="146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2" customFormat="1" ht="21.84" customHeight="1">
      <c r="A100" s="35"/>
      <c r="B100" s="36"/>
      <c r="C100" s="35"/>
      <c r="D100" s="35"/>
      <c r="E100" s="35"/>
      <c r="F100" s="35"/>
      <c r="G100" s="35"/>
      <c r="H100" s="35"/>
      <c r="I100" s="35"/>
      <c r="J100" s="35"/>
      <c r="K100" s="35"/>
      <c r="L100" s="52"/>
      <c r="S100" s="35"/>
      <c r="T100" s="35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</row>
    <row r="101" s="2" customFormat="1" ht="6.96" customHeight="1">
      <c r="A101" s="35"/>
      <c r="B101" s="57"/>
      <c r="C101" s="58"/>
      <c r="D101" s="58"/>
      <c r="E101" s="58"/>
      <c r="F101" s="58"/>
      <c r="G101" s="58"/>
      <c r="H101" s="58"/>
      <c r="I101" s="58"/>
      <c r="J101" s="58"/>
      <c r="K101" s="58"/>
      <c r="L101" s="52"/>
      <c r="S101" s="35"/>
      <c r="T101" s="35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</row>
    <row r="105" s="2" customFormat="1" ht="6.96" customHeight="1">
      <c r="A105" s="35"/>
      <c r="B105" s="59"/>
      <c r="C105" s="60"/>
      <c r="D105" s="60"/>
      <c r="E105" s="60"/>
      <c r="F105" s="60"/>
      <c r="G105" s="60"/>
      <c r="H105" s="60"/>
      <c r="I105" s="60"/>
      <c r="J105" s="60"/>
      <c r="K105" s="60"/>
      <c r="L105" s="52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="2" customFormat="1" ht="24.96" customHeight="1">
      <c r="A106" s="35"/>
      <c r="B106" s="36"/>
      <c r="C106" s="20" t="s">
        <v>116</v>
      </c>
      <c r="D106" s="35"/>
      <c r="E106" s="35"/>
      <c r="F106" s="35"/>
      <c r="G106" s="35"/>
      <c r="H106" s="35"/>
      <c r="I106" s="35"/>
      <c r="J106" s="35"/>
      <c r="K106" s="35"/>
      <c r="L106" s="52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6.96" customHeight="1">
      <c r="A107" s="35"/>
      <c r="B107" s="36"/>
      <c r="C107" s="35"/>
      <c r="D107" s="35"/>
      <c r="E107" s="35"/>
      <c r="F107" s="35"/>
      <c r="G107" s="35"/>
      <c r="H107" s="35"/>
      <c r="I107" s="35"/>
      <c r="J107" s="35"/>
      <c r="K107" s="35"/>
      <c r="L107" s="52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12" customHeight="1">
      <c r="A108" s="35"/>
      <c r="B108" s="36"/>
      <c r="C108" s="29" t="s">
        <v>16</v>
      </c>
      <c r="D108" s="35"/>
      <c r="E108" s="35"/>
      <c r="F108" s="35"/>
      <c r="G108" s="35"/>
      <c r="H108" s="35"/>
      <c r="I108" s="35"/>
      <c r="J108" s="35"/>
      <c r="K108" s="35"/>
      <c r="L108" s="52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26.25" customHeight="1">
      <c r="A109" s="35"/>
      <c r="B109" s="36"/>
      <c r="C109" s="35"/>
      <c r="D109" s="35"/>
      <c r="E109" s="127" t="str">
        <f>E7</f>
        <v>Prodloužení tramvajové trati v ulici Merhautova na sídliště Lesná I. etapa - OBJEKTY SÚS</v>
      </c>
      <c r="F109" s="29"/>
      <c r="G109" s="29"/>
      <c r="H109" s="29"/>
      <c r="I109" s="35"/>
      <c r="J109" s="35"/>
      <c r="K109" s="35"/>
      <c r="L109" s="52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1" customFormat="1" ht="12" customHeight="1">
      <c r="B110" s="19"/>
      <c r="C110" s="29" t="s">
        <v>107</v>
      </c>
      <c r="L110" s="19"/>
    </row>
    <row r="111" s="2" customFormat="1" ht="16.5" customHeight="1">
      <c r="A111" s="35"/>
      <c r="B111" s="36"/>
      <c r="C111" s="35"/>
      <c r="D111" s="35"/>
      <c r="E111" s="127" t="s">
        <v>108</v>
      </c>
      <c r="F111" s="35"/>
      <c r="G111" s="35"/>
      <c r="H111" s="35"/>
      <c r="I111" s="35"/>
      <c r="J111" s="35"/>
      <c r="K111" s="35"/>
      <c r="L111" s="52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12" customHeight="1">
      <c r="A112" s="35"/>
      <c r="B112" s="36"/>
      <c r="C112" s="29" t="s">
        <v>109</v>
      </c>
      <c r="D112" s="35"/>
      <c r="E112" s="35"/>
      <c r="F112" s="35"/>
      <c r="G112" s="35"/>
      <c r="H112" s="35"/>
      <c r="I112" s="35"/>
      <c r="J112" s="35"/>
      <c r="K112" s="35"/>
      <c r="L112" s="52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6.5" customHeight="1">
      <c r="A113" s="35"/>
      <c r="B113" s="36"/>
      <c r="C113" s="35"/>
      <c r="D113" s="35"/>
      <c r="E113" s="64" t="str">
        <f>E11</f>
        <v>Ostatní - náklady</v>
      </c>
      <c r="F113" s="35"/>
      <c r="G113" s="35"/>
      <c r="H113" s="35"/>
      <c r="I113" s="35"/>
      <c r="J113" s="35"/>
      <c r="K113" s="35"/>
      <c r="L113" s="52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6.96" customHeight="1">
      <c r="A114" s="35"/>
      <c r="B114" s="36"/>
      <c r="C114" s="35"/>
      <c r="D114" s="35"/>
      <c r="E114" s="35"/>
      <c r="F114" s="35"/>
      <c r="G114" s="35"/>
      <c r="H114" s="35"/>
      <c r="I114" s="35"/>
      <c r="J114" s="35"/>
      <c r="K114" s="35"/>
      <c r="L114" s="52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2" customHeight="1">
      <c r="A115" s="35"/>
      <c r="B115" s="36"/>
      <c r="C115" s="29" t="s">
        <v>20</v>
      </c>
      <c r="D115" s="35"/>
      <c r="E115" s="35"/>
      <c r="F115" s="24" t="str">
        <f>F14</f>
        <v xml:space="preserve"> </v>
      </c>
      <c r="G115" s="35"/>
      <c r="H115" s="35"/>
      <c r="I115" s="29" t="s">
        <v>22</v>
      </c>
      <c r="J115" s="66" t="str">
        <f>IF(J14="","",J14)</f>
        <v>17. 1. 2023</v>
      </c>
      <c r="K115" s="35"/>
      <c r="L115" s="52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6.96" customHeight="1">
      <c r="A116" s="35"/>
      <c r="B116" s="36"/>
      <c r="C116" s="35"/>
      <c r="D116" s="35"/>
      <c r="E116" s="35"/>
      <c r="F116" s="35"/>
      <c r="G116" s="35"/>
      <c r="H116" s="35"/>
      <c r="I116" s="35"/>
      <c r="J116" s="35"/>
      <c r="K116" s="35"/>
      <c r="L116" s="52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5.15" customHeight="1">
      <c r="A117" s="35"/>
      <c r="B117" s="36"/>
      <c r="C117" s="29" t="s">
        <v>24</v>
      </c>
      <c r="D117" s="35"/>
      <c r="E117" s="35"/>
      <c r="F117" s="24" t="str">
        <f>E17</f>
        <v xml:space="preserve"> </v>
      </c>
      <c r="G117" s="35"/>
      <c r="H117" s="35"/>
      <c r="I117" s="29" t="s">
        <v>29</v>
      </c>
      <c r="J117" s="33" t="str">
        <f>E23</f>
        <v xml:space="preserve"> </v>
      </c>
      <c r="K117" s="35"/>
      <c r="L117" s="52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5.15" customHeight="1">
      <c r="A118" s="35"/>
      <c r="B118" s="36"/>
      <c r="C118" s="29" t="s">
        <v>27</v>
      </c>
      <c r="D118" s="35"/>
      <c r="E118" s="35"/>
      <c r="F118" s="24" t="str">
        <f>IF(E20="","",E20)</f>
        <v>Vyplň údaj</v>
      </c>
      <c r="G118" s="35"/>
      <c r="H118" s="35"/>
      <c r="I118" s="29" t="s">
        <v>31</v>
      </c>
      <c r="J118" s="33" t="str">
        <f>E26</f>
        <v xml:space="preserve"> </v>
      </c>
      <c r="K118" s="35"/>
      <c r="L118" s="52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10.32" customHeight="1">
      <c r="A119" s="35"/>
      <c r="B119" s="36"/>
      <c r="C119" s="35"/>
      <c r="D119" s="35"/>
      <c r="E119" s="35"/>
      <c r="F119" s="35"/>
      <c r="G119" s="35"/>
      <c r="H119" s="35"/>
      <c r="I119" s="35"/>
      <c r="J119" s="35"/>
      <c r="K119" s="35"/>
      <c r="L119" s="52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10" customFormat="1" ht="29.28" customHeight="1">
      <c r="A120" s="150"/>
      <c r="B120" s="151"/>
      <c r="C120" s="152" t="s">
        <v>117</v>
      </c>
      <c r="D120" s="153" t="s">
        <v>58</v>
      </c>
      <c r="E120" s="153" t="s">
        <v>54</v>
      </c>
      <c r="F120" s="153" t="s">
        <v>55</v>
      </c>
      <c r="G120" s="153" t="s">
        <v>118</v>
      </c>
      <c r="H120" s="153" t="s">
        <v>119</v>
      </c>
      <c r="I120" s="153" t="s">
        <v>120</v>
      </c>
      <c r="J120" s="153" t="s">
        <v>113</v>
      </c>
      <c r="K120" s="154" t="s">
        <v>121</v>
      </c>
      <c r="L120" s="155"/>
      <c r="M120" s="83" t="s">
        <v>1</v>
      </c>
      <c r="N120" s="84" t="s">
        <v>37</v>
      </c>
      <c r="O120" s="84" t="s">
        <v>122</v>
      </c>
      <c r="P120" s="84" t="s">
        <v>123</v>
      </c>
      <c r="Q120" s="84" t="s">
        <v>124</v>
      </c>
      <c r="R120" s="84" t="s">
        <v>125</v>
      </c>
      <c r="S120" s="84" t="s">
        <v>126</v>
      </c>
      <c r="T120" s="85" t="s">
        <v>127</v>
      </c>
      <c r="U120" s="150"/>
      <c r="V120" s="150"/>
      <c r="W120" s="150"/>
      <c r="X120" s="150"/>
      <c r="Y120" s="150"/>
      <c r="Z120" s="150"/>
      <c r="AA120" s="150"/>
      <c r="AB120" s="150"/>
      <c r="AC120" s="150"/>
      <c r="AD120" s="150"/>
      <c r="AE120" s="150"/>
    </row>
    <row r="121" s="2" customFormat="1" ht="22.8" customHeight="1">
      <c r="A121" s="35"/>
      <c r="B121" s="36"/>
      <c r="C121" s="90" t="s">
        <v>128</v>
      </c>
      <c r="D121" s="35"/>
      <c r="E121" s="35"/>
      <c r="F121" s="35"/>
      <c r="G121" s="35"/>
      <c r="H121" s="35"/>
      <c r="I121" s="35"/>
      <c r="J121" s="156">
        <f>BK121</f>
        <v>0</v>
      </c>
      <c r="K121" s="35"/>
      <c r="L121" s="36"/>
      <c r="M121" s="86"/>
      <c r="N121" s="70"/>
      <c r="O121" s="87"/>
      <c r="P121" s="157">
        <f>P122</f>
        <v>0</v>
      </c>
      <c r="Q121" s="87"/>
      <c r="R121" s="157">
        <f>R122</f>
        <v>0</v>
      </c>
      <c r="S121" s="87"/>
      <c r="T121" s="158">
        <f>T122</f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T121" s="16" t="s">
        <v>72</v>
      </c>
      <c r="AU121" s="16" t="s">
        <v>93</v>
      </c>
      <c r="BK121" s="159">
        <f>BK122</f>
        <v>0</v>
      </c>
    </row>
    <row r="122" s="11" customFormat="1" ht="25.92" customHeight="1">
      <c r="A122" s="11"/>
      <c r="B122" s="160"/>
      <c r="C122" s="11"/>
      <c r="D122" s="161" t="s">
        <v>72</v>
      </c>
      <c r="E122" s="162" t="s">
        <v>73</v>
      </c>
      <c r="F122" s="162" t="s">
        <v>129</v>
      </c>
      <c r="G122" s="11"/>
      <c r="H122" s="11"/>
      <c r="I122" s="163"/>
      <c r="J122" s="164">
        <f>BK122</f>
        <v>0</v>
      </c>
      <c r="K122" s="11"/>
      <c r="L122" s="160"/>
      <c r="M122" s="165"/>
      <c r="N122" s="166"/>
      <c r="O122" s="166"/>
      <c r="P122" s="167">
        <f>SUM(P123:P137)</f>
        <v>0</v>
      </c>
      <c r="Q122" s="166"/>
      <c r="R122" s="167">
        <f>SUM(R123:R137)</f>
        <v>0</v>
      </c>
      <c r="S122" s="166"/>
      <c r="T122" s="168">
        <f>SUM(T123:T137)</f>
        <v>0</v>
      </c>
      <c r="U122" s="11"/>
      <c r="V122" s="11"/>
      <c r="W122" s="11"/>
      <c r="X122" s="11"/>
      <c r="Y122" s="11"/>
      <c r="Z122" s="11"/>
      <c r="AA122" s="11"/>
      <c r="AB122" s="11"/>
      <c r="AC122" s="11"/>
      <c r="AD122" s="11"/>
      <c r="AE122" s="11"/>
      <c r="AR122" s="161" t="s">
        <v>130</v>
      </c>
      <c r="AT122" s="169" t="s">
        <v>72</v>
      </c>
      <c r="AU122" s="169" t="s">
        <v>73</v>
      </c>
      <c r="AY122" s="161" t="s">
        <v>131</v>
      </c>
      <c r="BK122" s="170">
        <f>SUM(BK123:BK137)</f>
        <v>0</v>
      </c>
    </row>
    <row r="123" s="2" customFormat="1" ht="16.5" customHeight="1">
      <c r="A123" s="35"/>
      <c r="B123" s="171"/>
      <c r="C123" s="172" t="s">
        <v>80</v>
      </c>
      <c r="D123" s="172" t="s">
        <v>132</v>
      </c>
      <c r="E123" s="173" t="s">
        <v>133</v>
      </c>
      <c r="F123" s="174" t="s">
        <v>134</v>
      </c>
      <c r="G123" s="175" t="s">
        <v>135</v>
      </c>
      <c r="H123" s="176">
        <v>1</v>
      </c>
      <c r="I123" s="177"/>
      <c r="J123" s="178">
        <f>ROUND(I123*H123,2)</f>
        <v>0</v>
      </c>
      <c r="K123" s="174" t="s">
        <v>136</v>
      </c>
      <c r="L123" s="36"/>
      <c r="M123" s="179" t="s">
        <v>1</v>
      </c>
      <c r="N123" s="180" t="s">
        <v>38</v>
      </c>
      <c r="O123" s="74"/>
      <c r="P123" s="181">
        <f>O123*H123</f>
        <v>0</v>
      </c>
      <c r="Q123" s="181">
        <v>0</v>
      </c>
      <c r="R123" s="181">
        <f>Q123*H123</f>
        <v>0</v>
      </c>
      <c r="S123" s="181">
        <v>0</v>
      </c>
      <c r="T123" s="182">
        <f>S123*H123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183" t="s">
        <v>130</v>
      </c>
      <c r="AT123" s="183" t="s">
        <v>132</v>
      </c>
      <c r="AU123" s="183" t="s">
        <v>80</v>
      </c>
      <c r="AY123" s="16" t="s">
        <v>131</v>
      </c>
      <c r="BE123" s="184">
        <f>IF(N123="základní",J123,0)</f>
        <v>0</v>
      </c>
      <c r="BF123" s="184">
        <f>IF(N123="snížená",J123,0)</f>
        <v>0</v>
      </c>
      <c r="BG123" s="184">
        <f>IF(N123="zákl. přenesená",J123,0)</f>
        <v>0</v>
      </c>
      <c r="BH123" s="184">
        <f>IF(N123="sníž. přenesená",J123,0)</f>
        <v>0</v>
      </c>
      <c r="BI123" s="184">
        <f>IF(N123="nulová",J123,0)</f>
        <v>0</v>
      </c>
      <c r="BJ123" s="16" t="s">
        <v>80</v>
      </c>
      <c r="BK123" s="184">
        <f>ROUND(I123*H123,2)</f>
        <v>0</v>
      </c>
      <c r="BL123" s="16" t="s">
        <v>130</v>
      </c>
      <c r="BM123" s="183" t="s">
        <v>137</v>
      </c>
    </row>
    <row r="124" s="2" customFormat="1">
      <c r="A124" s="35"/>
      <c r="B124" s="36"/>
      <c r="C124" s="35"/>
      <c r="D124" s="185" t="s">
        <v>138</v>
      </c>
      <c r="E124" s="35"/>
      <c r="F124" s="186" t="s">
        <v>139</v>
      </c>
      <c r="G124" s="35"/>
      <c r="H124" s="35"/>
      <c r="I124" s="187"/>
      <c r="J124" s="35"/>
      <c r="K124" s="35"/>
      <c r="L124" s="36"/>
      <c r="M124" s="188"/>
      <c r="N124" s="189"/>
      <c r="O124" s="74"/>
      <c r="P124" s="74"/>
      <c r="Q124" s="74"/>
      <c r="R124" s="74"/>
      <c r="S124" s="74"/>
      <c r="T124" s="7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T124" s="16" t="s">
        <v>138</v>
      </c>
      <c r="AU124" s="16" t="s">
        <v>80</v>
      </c>
    </row>
    <row r="125" s="2" customFormat="1">
      <c r="A125" s="35"/>
      <c r="B125" s="36"/>
      <c r="C125" s="35"/>
      <c r="D125" s="185" t="s">
        <v>140</v>
      </c>
      <c r="E125" s="35"/>
      <c r="F125" s="190" t="s">
        <v>141</v>
      </c>
      <c r="G125" s="35"/>
      <c r="H125" s="35"/>
      <c r="I125" s="187"/>
      <c r="J125" s="35"/>
      <c r="K125" s="35"/>
      <c r="L125" s="36"/>
      <c r="M125" s="188"/>
      <c r="N125" s="189"/>
      <c r="O125" s="74"/>
      <c r="P125" s="74"/>
      <c r="Q125" s="74"/>
      <c r="R125" s="74"/>
      <c r="S125" s="74"/>
      <c r="T125" s="75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T125" s="16" t="s">
        <v>140</v>
      </c>
      <c r="AU125" s="16" t="s">
        <v>80</v>
      </c>
    </row>
    <row r="126" s="2" customFormat="1" ht="24.15" customHeight="1">
      <c r="A126" s="35"/>
      <c r="B126" s="171"/>
      <c r="C126" s="172" t="s">
        <v>86</v>
      </c>
      <c r="D126" s="172" t="s">
        <v>132</v>
      </c>
      <c r="E126" s="173" t="s">
        <v>142</v>
      </c>
      <c r="F126" s="174" t="s">
        <v>143</v>
      </c>
      <c r="G126" s="175" t="s">
        <v>135</v>
      </c>
      <c r="H126" s="176">
        <v>1</v>
      </c>
      <c r="I126" s="177"/>
      <c r="J126" s="178">
        <f>ROUND(I126*H126,2)</f>
        <v>0</v>
      </c>
      <c r="K126" s="174" t="s">
        <v>136</v>
      </c>
      <c r="L126" s="36"/>
      <c r="M126" s="179" t="s">
        <v>1</v>
      </c>
      <c r="N126" s="180" t="s">
        <v>38</v>
      </c>
      <c r="O126" s="74"/>
      <c r="P126" s="181">
        <f>O126*H126</f>
        <v>0</v>
      </c>
      <c r="Q126" s="181">
        <v>0</v>
      </c>
      <c r="R126" s="181">
        <f>Q126*H126</f>
        <v>0</v>
      </c>
      <c r="S126" s="181">
        <v>0</v>
      </c>
      <c r="T126" s="182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183" t="s">
        <v>130</v>
      </c>
      <c r="AT126" s="183" t="s">
        <v>132</v>
      </c>
      <c r="AU126" s="183" t="s">
        <v>80</v>
      </c>
      <c r="AY126" s="16" t="s">
        <v>131</v>
      </c>
      <c r="BE126" s="184">
        <f>IF(N126="základní",J126,0)</f>
        <v>0</v>
      </c>
      <c r="BF126" s="184">
        <f>IF(N126="snížená",J126,0)</f>
        <v>0</v>
      </c>
      <c r="BG126" s="184">
        <f>IF(N126="zákl. přenesená",J126,0)</f>
        <v>0</v>
      </c>
      <c r="BH126" s="184">
        <f>IF(N126="sníž. přenesená",J126,0)</f>
        <v>0</v>
      </c>
      <c r="BI126" s="184">
        <f>IF(N126="nulová",J126,0)</f>
        <v>0</v>
      </c>
      <c r="BJ126" s="16" t="s">
        <v>80</v>
      </c>
      <c r="BK126" s="184">
        <f>ROUND(I126*H126,2)</f>
        <v>0</v>
      </c>
      <c r="BL126" s="16" t="s">
        <v>130</v>
      </c>
      <c r="BM126" s="183" t="s">
        <v>144</v>
      </c>
    </row>
    <row r="127" s="2" customFormat="1">
      <c r="A127" s="35"/>
      <c r="B127" s="36"/>
      <c r="C127" s="35"/>
      <c r="D127" s="185" t="s">
        <v>138</v>
      </c>
      <c r="E127" s="35"/>
      <c r="F127" s="186" t="s">
        <v>145</v>
      </c>
      <c r="G127" s="35"/>
      <c r="H127" s="35"/>
      <c r="I127" s="187"/>
      <c r="J127" s="35"/>
      <c r="K127" s="35"/>
      <c r="L127" s="36"/>
      <c r="M127" s="188"/>
      <c r="N127" s="189"/>
      <c r="O127" s="74"/>
      <c r="P127" s="74"/>
      <c r="Q127" s="74"/>
      <c r="R127" s="74"/>
      <c r="S127" s="74"/>
      <c r="T127" s="75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T127" s="16" t="s">
        <v>138</v>
      </c>
      <c r="AU127" s="16" t="s">
        <v>80</v>
      </c>
    </row>
    <row r="128" s="2" customFormat="1">
      <c r="A128" s="35"/>
      <c r="B128" s="36"/>
      <c r="C128" s="35"/>
      <c r="D128" s="185" t="s">
        <v>140</v>
      </c>
      <c r="E128" s="35"/>
      <c r="F128" s="190" t="s">
        <v>141</v>
      </c>
      <c r="G128" s="35"/>
      <c r="H128" s="35"/>
      <c r="I128" s="187"/>
      <c r="J128" s="35"/>
      <c r="K128" s="35"/>
      <c r="L128" s="36"/>
      <c r="M128" s="188"/>
      <c r="N128" s="189"/>
      <c r="O128" s="74"/>
      <c r="P128" s="74"/>
      <c r="Q128" s="74"/>
      <c r="R128" s="74"/>
      <c r="S128" s="74"/>
      <c r="T128" s="75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T128" s="16" t="s">
        <v>140</v>
      </c>
      <c r="AU128" s="16" t="s">
        <v>80</v>
      </c>
    </row>
    <row r="129" s="2" customFormat="1" ht="24.15" customHeight="1">
      <c r="A129" s="35"/>
      <c r="B129" s="171"/>
      <c r="C129" s="172" t="s">
        <v>146</v>
      </c>
      <c r="D129" s="172" t="s">
        <v>132</v>
      </c>
      <c r="E129" s="173" t="s">
        <v>147</v>
      </c>
      <c r="F129" s="174" t="s">
        <v>148</v>
      </c>
      <c r="G129" s="175" t="s">
        <v>135</v>
      </c>
      <c r="H129" s="176">
        <v>1</v>
      </c>
      <c r="I129" s="177"/>
      <c r="J129" s="178">
        <f>ROUND(I129*H129,2)</f>
        <v>0</v>
      </c>
      <c r="K129" s="174" t="s">
        <v>136</v>
      </c>
      <c r="L129" s="36"/>
      <c r="M129" s="179" t="s">
        <v>1</v>
      </c>
      <c r="N129" s="180" t="s">
        <v>38</v>
      </c>
      <c r="O129" s="74"/>
      <c r="P129" s="181">
        <f>O129*H129</f>
        <v>0</v>
      </c>
      <c r="Q129" s="181">
        <v>0</v>
      </c>
      <c r="R129" s="181">
        <f>Q129*H129</f>
        <v>0</v>
      </c>
      <c r="S129" s="181">
        <v>0</v>
      </c>
      <c r="T129" s="182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183" t="s">
        <v>130</v>
      </c>
      <c r="AT129" s="183" t="s">
        <v>132</v>
      </c>
      <c r="AU129" s="183" t="s">
        <v>80</v>
      </c>
      <c r="AY129" s="16" t="s">
        <v>131</v>
      </c>
      <c r="BE129" s="184">
        <f>IF(N129="základní",J129,0)</f>
        <v>0</v>
      </c>
      <c r="BF129" s="184">
        <f>IF(N129="snížená",J129,0)</f>
        <v>0</v>
      </c>
      <c r="BG129" s="184">
        <f>IF(N129="zákl. přenesená",J129,0)</f>
        <v>0</v>
      </c>
      <c r="BH129" s="184">
        <f>IF(N129="sníž. přenesená",J129,0)</f>
        <v>0</v>
      </c>
      <c r="BI129" s="184">
        <f>IF(N129="nulová",J129,0)</f>
        <v>0</v>
      </c>
      <c r="BJ129" s="16" t="s">
        <v>80</v>
      </c>
      <c r="BK129" s="184">
        <f>ROUND(I129*H129,2)</f>
        <v>0</v>
      </c>
      <c r="BL129" s="16" t="s">
        <v>130</v>
      </c>
      <c r="BM129" s="183" t="s">
        <v>149</v>
      </c>
    </row>
    <row r="130" s="2" customFormat="1">
      <c r="A130" s="35"/>
      <c r="B130" s="36"/>
      <c r="C130" s="35"/>
      <c r="D130" s="185" t="s">
        <v>138</v>
      </c>
      <c r="E130" s="35"/>
      <c r="F130" s="186" t="s">
        <v>150</v>
      </c>
      <c r="G130" s="35"/>
      <c r="H130" s="35"/>
      <c r="I130" s="187"/>
      <c r="J130" s="35"/>
      <c r="K130" s="35"/>
      <c r="L130" s="36"/>
      <c r="M130" s="188"/>
      <c r="N130" s="189"/>
      <c r="O130" s="74"/>
      <c r="P130" s="74"/>
      <c r="Q130" s="74"/>
      <c r="R130" s="74"/>
      <c r="S130" s="74"/>
      <c r="T130" s="75"/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T130" s="16" t="s">
        <v>138</v>
      </c>
      <c r="AU130" s="16" t="s">
        <v>80</v>
      </c>
    </row>
    <row r="131" s="2" customFormat="1">
      <c r="A131" s="35"/>
      <c r="B131" s="36"/>
      <c r="C131" s="35"/>
      <c r="D131" s="185" t="s">
        <v>140</v>
      </c>
      <c r="E131" s="35"/>
      <c r="F131" s="190" t="s">
        <v>141</v>
      </c>
      <c r="G131" s="35"/>
      <c r="H131" s="35"/>
      <c r="I131" s="187"/>
      <c r="J131" s="35"/>
      <c r="K131" s="35"/>
      <c r="L131" s="36"/>
      <c r="M131" s="188"/>
      <c r="N131" s="189"/>
      <c r="O131" s="74"/>
      <c r="P131" s="74"/>
      <c r="Q131" s="74"/>
      <c r="R131" s="74"/>
      <c r="S131" s="74"/>
      <c r="T131" s="75"/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T131" s="16" t="s">
        <v>140</v>
      </c>
      <c r="AU131" s="16" t="s">
        <v>80</v>
      </c>
    </row>
    <row r="132" s="2" customFormat="1" ht="16.5" customHeight="1">
      <c r="A132" s="35"/>
      <c r="B132" s="171"/>
      <c r="C132" s="172" t="s">
        <v>130</v>
      </c>
      <c r="D132" s="172" t="s">
        <v>132</v>
      </c>
      <c r="E132" s="173" t="s">
        <v>151</v>
      </c>
      <c r="F132" s="174" t="s">
        <v>152</v>
      </c>
      <c r="G132" s="175" t="s">
        <v>135</v>
      </c>
      <c r="H132" s="176">
        <v>1</v>
      </c>
      <c r="I132" s="177"/>
      <c r="J132" s="178">
        <f>ROUND(I132*H132,2)</f>
        <v>0</v>
      </c>
      <c r="K132" s="174" t="s">
        <v>136</v>
      </c>
      <c r="L132" s="36"/>
      <c r="M132" s="179" t="s">
        <v>1</v>
      </c>
      <c r="N132" s="180" t="s">
        <v>38</v>
      </c>
      <c r="O132" s="74"/>
      <c r="P132" s="181">
        <f>O132*H132</f>
        <v>0</v>
      </c>
      <c r="Q132" s="181">
        <v>0</v>
      </c>
      <c r="R132" s="181">
        <f>Q132*H132</f>
        <v>0</v>
      </c>
      <c r="S132" s="181">
        <v>0</v>
      </c>
      <c r="T132" s="182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183" t="s">
        <v>130</v>
      </c>
      <c r="AT132" s="183" t="s">
        <v>132</v>
      </c>
      <c r="AU132" s="183" t="s">
        <v>80</v>
      </c>
      <c r="AY132" s="16" t="s">
        <v>131</v>
      </c>
      <c r="BE132" s="184">
        <f>IF(N132="základní",J132,0)</f>
        <v>0</v>
      </c>
      <c r="BF132" s="184">
        <f>IF(N132="snížená",J132,0)</f>
        <v>0</v>
      </c>
      <c r="BG132" s="184">
        <f>IF(N132="zákl. přenesená",J132,0)</f>
        <v>0</v>
      </c>
      <c r="BH132" s="184">
        <f>IF(N132="sníž. přenesená",J132,0)</f>
        <v>0</v>
      </c>
      <c r="BI132" s="184">
        <f>IF(N132="nulová",J132,0)</f>
        <v>0</v>
      </c>
      <c r="BJ132" s="16" t="s">
        <v>80</v>
      </c>
      <c r="BK132" s="184">
        <f>ROUND(I132*H132,2)</f>
        <v>0</v>
      </c>
      <c r="BL132" s="16" t="s">
        <v>130</v>
      </c>
      <c r="BM132" s="183" t="s">
        <v>153</v>
      </c>
    </row>
    <row r="133" s="2" customFormat="1">
      <c r="A133" s="35"/>
      <c r="B133" s="36"/>
      <c r="C133" s="35"/>
      <c r="D133" s="185" t="s">
        <v>138</v>
      </c>
      <c r="E133" s="35"/>
      <c r="F133" s="186" t="s">
        <v>154</v>
      </c>
      <c r="G133" s="35"/>
      <c r="H133" s="35"/>
      <c r="I133" s="187"/>
      <c r="J133" s="35"/>
      <c r="K133" s="35"/>
      <c r="L133" s="36"/>
      <c r="M133" s="188"/>
      <c r="N133" s="189"/>
      <c r="O133" s="74"/>
      <c r="P133" s="74"/>
      <c r="Q133" s="74"/>
      <c r="R133" s="74"/>
      <c r="S133" s="74"/>
      <c r="T133" s="75"/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T133" s="16" t="s">
        <v>138</v>
      </c>
      <c r="AU133" s="16" t="s">
        <v>80</v>
      </c>
    </row>
    <row r="134" s="2" customFormat="1">
      <c r="A134" s="35"/>
      <c r="B134" s="36"/>
      <c r="C134" s="35"/>
      <c r="D134" s="185" t="s">
        <v>140</v>
      </c>
      <c r="E134" s="35"/>
      <c r="F134" s="190" t="s">
        <v>155</v>
      </c>
      <c r="G134" s="35"/>
      <c r="H134" s="35"/>
      <c r="I134" s="187"/>
      <c r="J134" s="35"/>
      <c r="K134" s="35"/>
      <c r="L134" s="36"/>
      <c r="M134" s="188"/>
      <c r="N134" s="189"/>
      <c r="O134" s="74"/>
      <c r="P134" s="74"/>
      <c r="Q134" s="74"/>
      <c r="R134" s="74"/>
      <c r="S134" s="74"/>
      <c r="T134" s="75"/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T134" s="16" t="s">
        <v>140</v>
      </c>
      <c r="AU134" s="16" t="s">
        <v>80</v>
      </c>
    </row>
    <row r="135" s="2" customFormat="1" ht="16.5" customHeight="1">
      <c r="A135" s="35"/>
      <c r="B135" s="171"/>
      <c r="C135" s="172" t="s">
        <v>156</v>
      </c>
      <c r="D135" s="172" t="s">
        <v>132</v>
      </c>
      <c r="E135" s="173" t="s">
        <v>157</v>
      </c>
      <c r="F135" s="174" t="s">
        <v>158</v>
      </c>
      <c r="G135" s="175" t="s">
        <v>135</v>
      </c>
      <c r="H135" s="176">
        <v>1</v>
      </c>
      <c r="I135" s="177"/>
      <c r="J135" s="178">
        <f>ROUND(I135*H135,2)</f>
        <v>0</v>
      </c>
      <c r="K135" s="174" t="s">
        <v>136</v>
      </c>
      <c r="L135" s="36"/>
      <c r="M135" s="179" t="s">
        <v>1</v>
      </c>
      <c r="N135" s="180" t="s">
        <v>38</v>
      </c>
      <c r="O135" s="74"/>
      <c r="P135" s="181">
        <f>O135*H135</f>
        <v>0</v>
      </c>
      <c r="Q135" s="181">
        <v>0</v>
      </c>
      <c r="R135" s="181">
        <f>Q135*H135</f>
        <v>0</v>
      </c>
      <c r="S135" s="181">
        <v>0</v>
      </c>
      <c r="T135" s="182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183" t="s">
        <v>130</v>
      </c>
      <c r="AT135" s="183" t="s">
        <v>132</v>
      </c>
      <c r="AU135" s="183" t="s">
        <v>80</v>
      </c>
      <c r="AY135" s="16" t="s">
        <v>131</v>
      </c>
      <c r="BE135" s="184">
        <f>IF(N135="základní",J135,0)</f>
        <v>0</v>
      </c>
      <c r="BF135" s="184">
        <f>IF(N135="snížená",J135,0)</f>
        <v>0</v>
      </c>
      <c r="BG135" s="184">
        <f>IF(N135="zákl. přenesená",J135,0)</f>
        <v>0</v>
      </c>
      <c r="BH135" s="184">
        <f>IF(N135="sníž. přenesená",J135,0)</f>
        <v>0</v>
      </c>
      <c r="BI135" s="184">
        <f>IF(N135="nulová",J135,0)</f>
        <v>0</v>
      </c>
      <c r="BJ135" s="16" t="s">
        <v>80</v>
      </c>
      <c r="BK135" s="184">
        <f>ROUND(I135*H135,2)</f>
        <v>0</v>
      </c>
      <c r="BL135" s="16" t="s">
        <v>130</v>
      </c>
      <c r="BM135" s="183" t="s">
        <v>159</v>
      </c>
    </row>
    <row r="136" s="2" customFormat="1">
      <c r="A136" s="35"/>
      <c r="B136" s="36"/>
      <c r="C136" s="35"/>
      <c r="D136" s="185" t="s">
        <v>138</v>
      </c>
      <c r="E136" s="35"/>
      <c r="F136" s="186" t="s">
        <v>160</v>
      </c>
      <c r="G136" s="35"/>
      <c r="H136" s="35"/>
      <c r="I136" s="187"/>
      <c r="J136" s="35"/>
      <c r="K136" s="35"/>
      <c r="L136" s="36"/>
      <c r="M136" s="188"/>
      <c r="N136" s="189"/>
      <c r="O136" s="74"/>
      <c r="P136" s="74"/>
      <c r="Q136" s="74"/>
      <c r="R136" s="74"/>
      <c r="S136" s="74"/>
      <c r="T136" s="75"/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T136" s="16" t="s">
        <v>138</v>
      </c>
      <c r="AU136" s="16" t="s">
        <v>80</v>
      </c>
    </row>
    <row r="137" s="2" customFormat="1">
      <c r="A137" s="35"/>
      <c r="B137" s="36"/>
      <c r="C137" s="35"/>
      <c r="D137" s="185" t="s">
        <v>140</v>
      </c>
      <c r="E137" s="35"/>
      <c r="F137" s="190" t="s">
        <v>161</v>
      </c>
      <c r="G137" s="35"/>
      <c r="H137" s="35"/>
      <c r="I137" s="187"/>
      <c r="J137" s="35"/>
      <c r="K137" s="35"/>
      <c r="L137" s="36"/>
      <c r="M137" s="191"/>
      <c r="N137" s="192"/>
      <c r="O137" s="193"/>
      <c r="P137" s="193"/>
      <c r="Q137" s="193"/>
      <c r="R137" s="193"/>
      <c r="S137" s="193"/>
      <c r="T137" s="194"/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T137" s="16" t="s">
        <v>140</v>
      </c>
      <c r="AU137" s="16" t="s">
        <v>80</v>
      </c>
    </row>
    <row r="138" s="2" customFormat="1" ht="6.96" customHeight="1">
      <c r="A138" s="35"/>
      <c r="B138" s="57"/>
      <c r="C138" s="58"/>
      <c r="D138" s="58"/>
      <c r="E138" s="58"/>
      <c r="F138" s="58"/>
      <c r="G138" s="58"/>
      <c r="H138" s="58"/>
      <c r="I138" s="58"/>
      <c r="J138" s="58"/>
      <c r="K138" s="58"/>
      <c r="L138" s="36"/>
      <c r="M138" s="35"/>
      <c r="O138" s="35"/>
      <c r="P138" s="35"/>
      <c r="Q138" s="35"/>
      <c r="R138" s="35"/>
      <c r="S138" s="35"/>
      <c r="T138" s="35"/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</row>
  </sheetData>
  <autoFilter ref="C120:K137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09:H109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5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89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93</v>
      </c>
    </row>
    <row r="4" s="1" customFormat="1" ht="24.96" customHeight="1">
      <c r="B4" s="19"/>
      <c r="D4" s="20" t="s">
        <v>106</v>
      </c>
      <c r="L4" s="19"/>
      <c r="M4" s="126" t="s">
        <v>10</v>
      </c>
      <c r="AT4" s="16" t="s">
        <v>3</v>
      </c>
    </row>
    <row r="5" s="1" customFormat="1" ht="6.96" customHeight="1">
      <c r="B5" s="19"/>
      <c r="L5" s="19"/>
    </row>
    <row r="6" s="1" customFormat="1" ht="12" customHeight="1">
      <c r="B6" s="19"/>
      <c r="D6" s="29" t="s">
        <v>16</v>
      </c>
      <c r="L6" s="19"/>
    </row>
    <row r="7" s="1" customFormat="1" ht="26.25" customHeight="1">
      <c r="B7" s="19"/>
      <c r="E7" s="127" t="str">
        <f>'Rekapitulace stavby'!K6</f>
        <v>Prodloužení tramvajové trati v ulici Merhautova na sídliště Lesná I. etapa - OBJEKTY SÚS</v>
      </c>
      <c r="F7" s="29"/>
      <c r="G7" s="29"/>
      <c r="H7" s="29"/>
      <c r="L7" s="19"/>
    </row>
    <row r="8" s="1" customFormat="1" ht="12" customHeight="1">
      <c r="B8" s="19"/>
      <c r="D8" s="29" t="s">
        <v>107</v>
      </c>
      <c r="L8" s="19"/>
    </row>
    <row r="9" s="2" customFormat="1" ht="16.5" customHeight="1">
      <c r="A9" s="35"/>
      <c r="B9" s="36"/>
      <c r="C9" s="35"/>
      <c r="D9" s="35"/>
      <c r="E9" s="127" t="s">
        <v>108</v>
      </c>
      <c r="F9" s="35"/>
      <c r="G9" s="35"/>
      <c r="H9" s="35"/>
      <c r="I9" s="35"/>
      <c r="J9" s="35"/>
      <c r="K9" s="35"/>
      <c r="L9" s="52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 ht="12" customHeight="1">
      <c r="A10" s="35"/>
      <c r="B10" s="36"/>
      <c r="C10" s="35"/>
      <c r="D10" s="29" t="s">
        <v>109</v>
      </c>
      <c r="E10" s="35"/>
      <c r="F10" s="35"/>
      <c r="G10" s="35"/>
      <c r="H10" s="35"/>
      <c r="I10" s="35"/>
      <c r="J10" s="35"/>
      <c r="K10" s="35"/>
      <c r="L10" s="52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6.5" customHeight="1">
      <c r="A11" s="35"/>
      <c r="B11" s="36"/>
      <c r="C11" s="35"/>
      <c r="D11" s="35"/>
      <c r="E11" s="64" t="s">
        <v>162</v>
      </c>
      <c r="F11" s="35"/>
      <c r="G11" s="35"/>
      <c r="H11" s="35"/>
      <c r="I11" s="35"/>
      <c r="J11" s="35"/>
      <c r="K11" s="35"/>
      <c r="L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>
      <c r="A12" s="35"/>
      <c r="B12" s="36"/>
      <c r="C12" s="35"/>
      <c r="D12" s="35"/>
      <c r="E12" s="35"/>
      <c r="F12" s="35"/>
      <c r="G12" s="35"/>
      <c r="H12" s="35"/>
      <c r="I12" s="35"/>
      <c r="J12" s="35"/>
      <c r="K12" s="35"/>
      <c r="L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2" customHeight="1">
      <c r="A13" s="35"/>
      <c r="B13" s="36"/>
      <c r="C13" s="35"/>
      <c r="D13" s="29" t="s">
        <v>18</v>
      </c>
      <c r="E13" s="35"/>
      <c r="F13" s="24" t="s">
        <v>1</v>
      </c>
      <c r="G13" s="35"/>
      <c r="H13" s="35"/>
      <c r="I13" s="29" t="s">
        <v>19</v>
      </c>
      <c r="J13" s="24" t="s">
        <v>1</v>
      </c>
      <c r="K13" s="35"/>
      <c r="L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36"/>
      <c r="C14" s="35"/>
      <c r="D14" s="29" t="s">
        <v>20</v>
      </c>
      <c r="E14" s="35"/>
      <c r="F14" s="24" t="s">
        <v>21</v>
      </c>
      <c r="G14" s="35"/>
      <c r="H14" s="35"/>
      <c r="I14" s="29" t="s">
        <v>22</v>
      </c>
      <c r="J14" s="66" t="str">
        <f>'Rekapitulace stavby'!AN8</f>
        <v>17. 1. 2023</v>
      </c>
      <c r="K14" s="35"/>
      <c r="L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0.8" customHeight="1">
      <c r="A15" s="35"/>
      <c r="B15" s="36"/>
      <c r="C15" s="35"/>
      <c r="D15" s="35"/>
      <c r="E15" s="35"/>
      <c r="F15" s="35"/>
      <c r="G15" s="35"/>
      <c r="H15" s="35"/>
      <c r="I15" s="35"/>
      <c r="J15" s="35"/>
      <c r="K15" s="35"/>
      <c r="L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12" customHeight="1">
      <c r="A16" s="35"/>
      <c r="B16" s="36"/>
      <c r="C16" s="35"/>
      <c r="D16" s="29" t="s">
        <v>24</v>
      </c>
      <c r="E16" s="35"/>
      <c r="F16" s="35"/>
      <c r="G16" s="35"/>
      <c r="H16" s="35"/>
      <c r="I16" s="29" t="s">
        <v>25</v>
      </c>
      <c r="J16" s="24" t="str">
        <f>IF('Rekapitulace stavby'!AN10="","",'Rekapitulace stavby'!AN10)</f>
        <v/>
      </c>
      <c r="K16" s="35"/>
      <c r="L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8" customHeight="1">
      <c r="A17" s="35"/>
      <c r="B17" s="36"/>
      <c r="C17" s="35"/>
      <c r="D17" s="35"/>
      <c r="E17" s="24" t="str">
        <f>IF('Rekapitulace stavby'!E11="","",'Rekapitulace stavby'!E11)</f>
        <v xml:space="preserve"> </v>
      </c>
      <c r="F17" s="35"/>
      <c r="G17" s="35"/>
      <c r="H17" s="35"/>
      <c r="I17" s="29" t="s">
        <v>26</v>
      </c>
      <c r="J17" s="24" t="str">
        <f>IF('Rekapitulace stavby'!AN11="","",'Rekapitulace stavby'!AN11)</f>
        <v/>
      </c>
      <c r="K17" s="35"/>
      <c r="L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6.96" customHeight="1">
      <c r="A18" s="35"/>
      <c r="B18" s="36"/>
      <c r="C18" s="35"/>
      <c r="D18" s="35"/>
      <c r="E18" s="35"/>
      <c r="F18" s="35"/>
      <c r="G18" s="35"/>
      <c r="H18" s="35"/>
      <c r="I18" s="35"/>
      <c r="J18" s="35"/>
      <c r="K18" s="35"/>
      <c r="L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12" customHeight="1">
      <c r="A19" s="35"/>
      <c r="B19" s="36"/>
      <c r="C19" s="35"/>
      <c r="D19" s="29" t="s">
        <v>27</v>
      </c>
      <c r="E19" s="35"/>
      <c r="F19" s="35"/>
      <c r="G19" s="35"/>
      <c r="H19" s="35"/>
      <c r="I19" s="29" t="s">
        <v>25</v>
      </c>
      <c r="J19" s="30" t="str">
        <f>'Rekapitulace stavby'!AN13</f>
        <v>Vyplň údaj</v>
      </c>
      <c r="K19" s="35"/>
      <c r="L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8" customHeight="1">
      <c r="A20" s="35"/>
      <c r="B20" s="36"/>
      <c r="C20" s="35"/>
      <c r="D20" s="35"/>
      <c r="E20" s="30" t="str">
        <f>'Rekapitulace stavby'!E14</f>
        <v>Vyplň údaj</v>
      </c>
      <c r="F20" s="24"/>
      <c r="G20" s="24"/>
      <c r="H20" s="24"/>
      <c r="I20" s="29" t="s">
        <v>26</v>
      </c>
      <c r="J20" s="30" t="str">
        <f>'Rekapitulace stavby'!AN14</f>
        <v>Vyplň údaj</v>
      </c>
      <c r="K20" s="35"/>
      <c r="L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6.96" customHeight="1">
      <c r="A21" s="35"/>
      <c r="B21" s="36"/>
      <c r="C21" s="35"/>
      <c r="D21" s="35"/>
      <c r="E21" s="35"/>
      <c r="F21" s="35"/>
      <c r="G21" s="35"/>
      <c r="H21" s="35"/>
      <c r="I21" s="35"/>
      <c r="J21" s="35"/>
      <c r="K21" s="35"/>
      <c r="L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12" customHeight="1">
      <c r="A22" s="35"/>
      <c r="B22" s="36"/>
      <c r="C22" s="35"/>
      <c r="D22" s="29" t="s">
        <v>29</v>
      </c>
      <c r="E22" s="35"/>
      <c r="F22" s="35"/>
      <c r="G22" s="35"/>
      <c r="H22" s="35"/>
      <c r="I22" s="29" t="s">
        <v>25</v>
      </c>
      <c r="J22" s="24" t="str">
        <f>IF('Rekapitulace stavby'!AN16="","",'Rekapitulace stavby'!AN16)</f>
        <v/>
      </c>
      <c r="K22" s="35"/>
      <c r="L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8" customHeight="1">
      <c r="A23" s="35"/>
      <c r="B23" s="36"/>
      <c r="C23" s="35"/>
      <c r="D23" s="35"/>
      <c r="E23" s="24" t="str">
        <f>IF('Rekapitulace stavby'!E17="","",'Rekapitulace stavby'!E17)</f>
        <v xml:space="preserve"> </v>
      </c>
      <c r="F23" s="35"/>
      <c r="G23" s="35"/>
      <c r="H23" s="35"/>
      <c r="I23" s="29" t="s">
        <v>26</v>
      </c>
      <c r="J23" s="24" t="str">
        <f>IF('Rekapitulace stavby'!AN17="","",'Rekapitulace stavby'!AN17)</f>
        <v/>
      </c>
      <c r="K23" s="35"/>
      <c r="L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6.96" customHeight="1">
      <c r="A24" s="35"/>
      <c r="B24" s="36"/>
      <c r="C24" s="35"/>
      <c r="D24" s="35"/>
      <c r="E24" s="35"/>
      <c r="F24" s="35"/>
      <c r="G24" s="35"/>
      <c r="H24" s="35"/>
      <c r="I24" s="35"/>
      <c r="J24" s="35"/>
      <c r="K24" s="35"/>
      <c r="L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12" customHeight="1">
      <c r="A25" s="35"/>
      <c r="B25" s="36"/>
      <c r="C25" s="35"/>
      <c r="D25" s="29" t="s">
        <v>31</v>
      </c>
      <c r="E25" s="35"/>
      <c r="F25" s="35"/>
      <c r="G25" s="35"/>
      <c r="H25" s="35"/>
      <c r="I25" s="29" t="s">
        <v>25</v>
      </c>
      <c r="J25" s="24" t="str">
        <f>IF('Rekapitulace stavby'!AN19="","",'Rekapitulace stavby'!AN19)</f>
        <v/>
      </c>
      <c r="K25" s="35"/>
      <c r="L25" s="52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8" customHeight="1">
      <c r="A26" s="35"/>
      <c r="B26" s="36"/>
      <c r="C26" s="35"/>
      <c r="D26" s="35"/>
      <c r="E26" s="24" t="str">
        <f>IF('Rekapitulace stavby'!E20="","",'Rekapitulace stavby'!E20)</f>
        <v xml:space="preserve"> </v>
      </c>
      <c r="F26" s="35"/>
      <c r="G26" s="35"/>
      <c r="H26" s="35"/>
      <c r="I26" s="29" t="s">
        <v>26</v>
      </c>
      <c r="J26" s="24" t="str">
        <f>IF('Rekapitulace stavby'!AN20="","",'Rekapitulace stavby'!AN20)</f>
        <v/>
      </c>
      <c r="K26" s="35"/>
      <c r="L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2" customFormat="1" ht="6.96" customHeight="1">
      <c r="A27" s="35"/>
      <c r="B27" s="36"/>
      <c r="C27" s="35"/>
      <c r="D27" s="35"/>
      <c r="E27" s="35"/>
      <c r="F27" s="35"/>
      <c r="G27" s="35"/>
      <c r="H27" s="35"/>
      <c r="I27" s="35"/>
      <c r="J27" s="35"/>
      <c r="K27" s="35"/>
      <c r="L27" s="52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="2" customFormat="1" ht="12" customHeight="1">
      <c r="A28" s="35"/>
      <c r="B28" s="36"/>
      <c r="C28" s="35"/>
      <c r="D28" s="29" t="s">
        <v>32</v>
      </c>
      <c r="E28" s="35"/>
      <c r="F28" s="35"/>
      <c r="G28" s="35"/>
      <c r="H28" s="35"/>
      <c r="I28" s="35"/>
      <c r="J28" s="35"/>
      <c r="K28" s="35"/>
      <c r="L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8" customFormat="1" ht="16.5" customHeight="1">
      <c r="A29" s="128"/>
      <c r="B29" s="129"/>
      <c r="C29" s="128"/>
      <c r="D29" s="128"/>
      <c r="E29" s="33" t="s">
        <v>1</v>
      </c>
      <c r="F29" s="33"/>
      <c r="G29" s="33"/>
      <c r="H29" s="33"/>
      <c r="I29" s="128"/>
      <c r="J29" s="128"/>
      <c r="K29" s="128"/>
      <c r="L29" s="130"/>
      <c r="S29" s="128"/>
      <c r="T29" s="128"/>
      <c r="U29" s="128"/>
      <c r="V29" s="128"/>
      <c r="W29" s="128"/>
      <c r="X29" s="128"/>
      <c r="Y29" s="128"/>
      <c r="Z29" s="128"/>
      <c r="AA29" s="128"/>
      <c r="AB29" s="128"/>
      <c r="AC29" s="128"/>
      <c r="AD29" s="128"/>
      <c r="AE29" s="128"/>
    </row>
    <row r="30" s="2" customFormat="1" ht="6.96" customHeight="1">
      <c r="A30" s="35"/>
      <c r="B30" s="36"/>
      <c r="C30" s="35"/>
      <c r="D30" s="35"/>
      <c r="E30" s="35"/>
      <c r="F30" s="35"/>
      <c r="G30" s="35"/>
      <c r="H30" s="35"/>
      <c r="I30" s="35"/>
      <c r="J30" s="35"/>
      <c r="K30" s="35"/>
      <c r="L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36"/>
      <c r="C31" s="35"/>
      <c r="D31" s="87"/>
      <c r="E31" s="87"/>
      <c r="F31" s="87"/>
      <c r="G31" s="87"/>
      <c r="H31" s="87"/>
      <c r="I31" s="87"/>
      <c r="J31" s="87"/>
      <c r="K31" s="87"/>
      <c r="L31" s="52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25.44" customHeight="1">
      <c r="A32" s="35"/>
      <c r="B32" s="36"/>
      <c r="C32" s="35"/>
      <c r="D32" s="131" t="s">
        <v>33</v>
      </c>
      <c r="E32" s="35"/>
      <c r="F32" s="35"/>
      <c r="G32" s="35"/>
      <c r="H32" s="35"/>
      <c r="I32" s="35"/>
      <c r="J32" s="93">
        <f>ROUND(J121, 2)</f>
        <v>0</v>
      </c>
      <c r="K32" s="35"/>
      <c r="L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6.96" customHeight="1">
      <c r="A33" s="35"/>
      <c r="B33" s="36"/>
      <c r="C33" s="35"/>
      <c r="D33" s="87"/>
      <c r="E33" s="87"/>
      <c r="F33" s="87"/>
      <c r="G33" s="87"/>
      <c r="H33" s="87"/>
      <c r="I33" s="87"/>
      <c r="J33" s="87"/>
      <c r="K33" s="87"/>
      <c r="L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36"/>
      <c r="C34" s="35"/>
      <c r="D34" s="35"/>
      <c r="E34" s="35"/>
      <c r="F34" s="40" t="s">
        <v>35</v>
      </c>
      <c r="G34" s="35"/>
      <c r="H34" s="35"/>
      <c r="I34" s="40" t="s">
        <v>34</v>
      </c>
      <c r="J34" s="40" t="s">
        <v>36</v>
      </c>
      <c r="K34" s="35"/>
      <c r="L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="2" customFormat="1" ht="14.4" customHeight="1">
      <c r="A35" s="35"/>
      <c r="B35" s="36"/>
      <c r="C35" s="35"/>
      <c r="D35" s="132" t="s">
        <v>37</v>
      </c>
      <c r="E35" s="29" t="s">
        <v>38</v>
      </c>
      <c r="F35" s="133">
        <f>ROUND((SUM(BE121:BE154)),  2)</f>
        <v>0</v>
      </c>
      <c r="G35" s="35"/>
      <c r="H35" s="35"/>
      <c r="I35" s="134">
        <v>0.20999999999999999</v>
      </c>
      <c r="J35" s="133">
        <f>ROUND(((SUM(BE121:BE154))*I35),  2)</f>
        <v>0</v>
      </c>
      <c r="K35" s="35"/>
      <c r="L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="2" customFormat="1" ht="14.4" customHeight="1">
      <c r="A36" s="35"/>
      <c r="B36" s="36"/>
      <c r="C36" s="35"/>
      <c r="D36" s="35"/>
      <c r="E36" s="29" t="s">
        <v>39</v>
      </c>
      <c r="F36" s="133">
        <f>ROUND((SUM(BF121:BF154)),  2)</f>
        <v>0</v>
      </c>
      <c r="G36" s="35"/>
      <c r="H36" s="35"/>
      <c r="I36" s="134">
        <v>0.14999999999999999</v>
      </c>
      <c r="J36" s="133">
        <f>ROUND(((SUM(BF121:BF154))*I36),  2)</f>
        <v>0</v>
      </c>
      <c r="K36" s="35"/>
      <c r="L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36"/>
      <c r="C37" s="35"/>
      <c r="D37" s="35"/>
      <c r="E37" s="29" t="s">
        <v>40</v>
      </c>
      <c r="F37" s="133">
        <f>ROUND((SUM(BG121:BG154)),  2)</f>
        <v>0</v>
      </c>
      <c r="G37" s="35"/>
      <c r="H37" s="35"/>
      <c r="I37" s="134">
        <v>0.20999999999999999</v>
      </c>
      <c r="J37" s="133">
        <f>0</f>
        <v>0</v>
      </c>
      <c r="K37" s="35"/>
      <c r="L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hidden="1" s="2" customFormat="1" ht="14.4" customHeight="1">
      <c r="A38" s="35"/>
      <c r="B38" s="36"/>
      <c r="C38" s="35"/>
      <c r="D38" s="35"/>
      <c r="E38" s="29" t="s">
        <v>41</v>
      </c>
      <c r="F38" s="133">
        <f>ROUND((SUM(BH121:BH154)),  2)</f>
        <v>0</v>
      </c>
      <c r="G38" s="35"/>
      <c r="H38" s="35"/>
      <c r="I38" s="134">
        <v>0.14999999999999999</v>
      </c>
      <c r="J38" s="133">
        <f>0</f>
        <v>0</v>
      </c>
      <c r="K38" s="35"/>
      <c r="L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14.4" customHeight="1">
      <c r="A39" s="35"/>
      <c r="B39" s="36"/>
      <c r="C39" s="35"/>
      <c r="D39" s="35"/>
      <c r="E39" s="29" t="s">
        <v>42</v>
      </c>
      <c r="F39" s="133">
        <f>ROUND((SUM(BI121:BI154)),  2)</f>
        <v>0</v>
      </c>
      <c r="G39" s="35"/>
      <c r="H39" s="35"/>
      <c r="I39" s="134">
        <v>0</v>
      </c>
      <c r="J39" s="133">
        <f>0</f>
        <v>0</v>
      </c>
      <c r="K39" s="35"/>
      <c r="L39" s="52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6.96" customHeight="1">
      <c r="A40" s="35"/>
      <c r="B40" s="36"/>
      <c r="C40" s="35"/>
      <c r="D40" s="35"/>
      <c r="E40" s="35"/>
      <c r="F40" s="35"/>
      <c r="G40" s="35"/>
      <c r="H40" s="35"/>
      <c r="I40" s="35"/>
      <c r="J40" s="35"/>
      <c r="K40" s="35"/>
      <c r="L40" s="52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2" customFormat="1" ht="25.44" customHeight="1">
      <c r="A41" s="35"/>
      <c r="B41" s="36"/>
      <c r="C41" s="135"/>
      <c r="D41" s="136" t="s">
        <v>43</v>
      </c>
      <c r="E41" s="78"/>
      <c r="F41" s="78"/>
      <c r="G41" s="137" t="s">
        <v>44</v>
      </c>
      <c r="H41" s="138" t="s">
        <v>45</v>
      </c>
      <c r="I41" s="78"/>
      <c r="J41" s="139">
        <f>SUM(J32:J39)</f>
        <v>0</v>
      </c>
      <c r="K41" s="140"/>
      <c r="L41" s="52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="2" customFormat="1" ht="14.4" customHeight="1">
      <c r="A42" s="35"/>
      <c r="B42" s="36"/>
      <c r="C42" s="35"/>
      <c r="D42" s="35"/>
      <c r="E42" s="35"/>
      <c r="F42" s="35"/>
      <c r="G42" s="35"/>
      <c r="H42" s="35"/>
      <c r="I42" s="35"/>
      <c r="J42" s="35"/>
      <c r="K42" s="35"/>
      <c r="L42" s="52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52"/>
      <c r="D50" s="53" t="s">
        <v>46</v>
      </c>
      <c r="E50" s="54"/>
      <c r="F50" s="54"/>
      <c r="G50" s="53" t="s">
        <v>47</v>
      </c>
      <c r="H50" s="54"/>
      <c r="I50" s="54"/>
      <c r="J50" s="54"/>
      <c r="K50" s="54"/>
      <c r="L50" s="5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5"/>
      <c r="B61" s="36"/>
      <c r="C61" s="35"/>
      <c r="D61" s="55" t="s">
        <v>48</v>
      </c>
      <c r="E61" s="38"/>
      <c r="F61" s="141" t="s">
        <v>49</v>
      </c>
      <c r="G61" s="55" t="s">
        <v>48</v>
      </c>
      <c r="H61" s="38"/>
      <c r="I61" s="38"/>
      <c r="J61" s="142" t="s">
        <v>49</v>
      </c>
      <c r="K61" s="38"/>
      <c r="L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5"/>
      <c r="B65" s="36"/>
      <c r="C65" s="35"/>
      <c r="D65" s="53" t="s">
        <v>50</v>
      </c>
      <c r="E65" s="56"/>
      <c r="F65" s="56"/>
      <c r="G65" s="53" t="s">
        <v>51</v>
      </c>
      <c r="H65" s="56"/>
      <c r="I65" s="56"/>
      <c r="J65" s="56"/>
      <c r="K65" s="56"/>
      <c r="L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5"/>
      <c r="B76" s="36"/>
      <c r="C76" s="35"/>
      <c r="D76" s="55" t="s">
        <v>48</v>
      </c>
      <c r="E76" s="38"/>
      <c r="F76" s="141" t="s">
        <v>49</v>
      </c>
      <c r="G76" s="55" t="s">
        <v>48</v>
      </c>
      <c r="H76" s="38"/>
      <c r="I76" s="38"/>
      <c r="J76" s="142" t="s">
        <v>49</v>
      </c>
      <c r="K76" s="38"/>
      <c r="L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57"/>
      <c r="C77" s="58"/>
      <c r="D77" s="58"/>
      <c r="E77" s="58"/>
      <c r="F77" s="58"/>
      <c r="G77" s="58"/>
      <c r="H77" s="58"/>
      <c r="I77" s="58"/>
      <c r="J77" s="58"/>
      <c r="K77" s="58"/>
      <c r="L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59"/>
      <c r="C81" s="60"/>
      <c r="D81" s="60"/>
      <c r="E81" s="60"/>
      <c r="F81" s="60"/>
      <c r="G81" s="60"/>
      <c r="H81" s="60"/>
      <c r="I81" s="60"/>
      <c r="J81" s="60"/>
      <c r="K81" s="60"/>
      <c r="L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111</v>
      </c>
      <c r="D82" s="35"/>
      <c r="E82" s="35"/>
      <c r="F82" s="35"/>
      <c r="G82" s="35"/>
      <c r="H82" s="35"/>
      <c r="I82" s="35"/>
      <c r="J82" s="35"/>
      <c r="K82" s="35"/>
      <c r="L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5"/>
      <c r="D83" s="35"/>
      <c r="E83" s="35"/>
      <c r="F83" s="35"/>
      <c r="G83" s="35"/>
      <c r="H83" s="35"/>
      <c r="I83" s="35"/>
      <c r="J83" s="35"/>
      <c r="K83" s="35"/>
      <c r="L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5"/>
      <c r="E84" s="35"/>
      <c r="F84" s="35"/>
      <c r="G84" s="35"/>
      <c r="H84" s="35"/>
      <c r="I84" s="35"/>
      <c r="J84" s="35"/>
      <c r="K84" s="35"/>
      <c r="L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26.25" customHeight="1">
      <c r="A85" s="35"/>
      <c r="B85" s="36"/>
      <c r="C85" s="35"/>
      <c r="D85" s="35"/>
      <c r="E85" s="127" t="str">
        <f>E7</f>
        <v>Prodloužení tramvajové trati v ulici Merhautova na sídliště Lesná I. etapa - OBJEKTY SÚS</v>
      </c>
      <c r="F85" s="29"/>
      <c r="G85" s="29"/>
      <c r="H85" s="29"/>
      <c r="I85" s="35"/>
      <c r="J85" s="35"/>
      <c r="K85" s="35"/>
      <c r="L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1" customFormat="1" ht="12" customHeight="1">
      <c r="B86" s="19"/>
      <c r="C86" s="29" t="s">
        <v>107</v>
      </c>
      <c r="L86" s="19"/>
    </row>
    <row r="87" s="2" customFormat="1" ht="16.5" customHeight="1">
      <c r="A87" s="35"/>
      <c r="B87" s="36"/>
      <c r="C87" s="35"/>
      <c r="D87" s="35"/>
      <c r="E87" s="127" t="s">
        <v>108</v>
      </c>
      <c r="F87" s="35"/>
      <c r="G87" s="35"/>
      <c r="H87" s="35"/>
      <c r="I87" s="35"/>
      <c r="J87" s="35"/>
      <c r="K87" s="35"/>
      <c r="L87" s="52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12" customHeight="1">
      <c r="A88" s="35"/>
      <c r="B88" s="36"/>
      <c r="C88" s="29" t="s">
        <v>109</v>
      </c>
      <c r="D88" s="35"/>
      <c r="E88" s="35"/>
      <c r="F88" s="35"/>
      <c r="G88" s="35"/>
      <c r="H88" s="35"/>
      <c r="I88" s="35"/>
      <c r="J88" s="35"/>
      <c r="K88" s="35"/>
      <c r="L88" s="52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6.5" customHeight="1">
      <c r="A89" s="35"/>
      <c r="B89" s="36"/>
      <c r="C89" s="35"/>
      <c r="D89" s="35"/>
      <c r="E89" s="64" t="str">
        <f>E11</f>
        <v>Vedlejší - náklady</v>
      </c>
      <c r="F89" s="35"/>
      <c r="G89" s="35"/>
      <c r="H89" s="35"/>
      <c r="I89" s="35"/>
      <c r="J89" s="35"/>
      <c r="K89" s="35"/>
      <c r="L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5"/>
      <c r="D90" s="35"/>
      <c r="E90" s="35"/>
      <c r="F90" s="35"/>
      <c r="G90" s="35"/>
      <c r="H90" s="35"/>
      <c r="I90" s="35"/>
      <c r="J90" s="35"/>
      <c r="K90" s="35"/>
      <c r="L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2" customHeight="1">
      <c r="A91" s="35"/>
      <c r="B91" s="36"/>
      <c r="C91" s="29" t="s">
        <v>20</v>
      </c>
      <c r="D91" s="35"/>
      <c r="E91" s="35"/>
      <c r="F91" s="24" t="str">
        <f>F14</f>
        <v xml:space="preserve"> </v>
      </c>
      <c r="G91" s="35"/>
      <c r="H91" s="35"/>
      <c r="I91" s="29" t="s">
        <v>22</v>
      </c>
      <c r="J91" s="66" t="str">
        <f>IF(J14="","",J14)</f>
        <v>17. 1. 2023</v>
      </c>
      <c r="K91" s="35"/>
      <c r="L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6.96" customHeight="1">
      <c r="A92" s="35"/>
      <c r="B92" s="36"/>
      <c r="C92" s="35"/>
      <c r="D92" s="35"/>
      <c r="E92" s="35"/>
      <c r="F92" s="35"/>
      <c r="G92" s="35"/>
      <c r="H92" s="35"/>
      <c r="I92" s="35"/>
      <c r="J92" s="35"/>
      <c r="K92" s="35"/>
      <c r="L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5.15" customHeight="1">
      <c r="A93" s="35"/>
      <c r="B93" s="36"/>
      <c r="C93" s="29" t="s">
        <v>24</v>
      </c>
      <c r="D93" s="35"/>
      <c r="E93" s="35"/>
      <c r="F93" s="24" t="str">
        <f>E17</f>
        <v xml:space="preserve"> </v>
      </c>
      <c r="G93" s="35"/>
      <c r="H93" s="35"/>
      <c r="I93" s="29" t="s">
        <v>29</v>
      </c>
      <c r="J93" s="33" t="str">
        <f>E23</f>
        <v xml:space="preserve"> </v>
      </c>
      <c r="K93" s="35"/>
      <c r="L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15.15" customHeight="1">
      <c r="A94" s="35"/>
      <c r="B94" s="36"/>
      <c r="C94" s="29" t="s">
        <v>27</v>
      </c>
      <c r="D94" s="35"/>
      <c r="E94" s="35"/>
      <c r="F94" s="24" t="str">
        <f>IF(E20="","",E20)</f>
        <v>Vyplň údaj</v>
      </c>
      <c r="G94" s="35"/>
      <c r="H94" s="35"/>
      <c r="I94" s="29" t="s">
        <v>31</v>
      </c>
      <c r="J94" s="33" t="str">
        <f>E26</f>
        <v xml:space="preserve"> </v>
      </c>
      <c r="K94" s="35"/>
      <c r="L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5"/>
      <c r="D95" s="35"/>
      <c r="E95" s="35"/>
      <c r="F95" s="35"/>
      <c r="G95" s="35"/>
      <c r="H95" s="35"/>
      <c r="I95" s="35"/>
      <c r="J95" s="35"/>
      <c r="K95" s="35"/>
      <c r="L95" s="52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9.28" customHeight="1">
      <c r="A96" s="35"/>
      <c r="B96" s="36"/>
      <c r="C96" s="143" t="s">
        <v>112</v>
      </c>
      <c r="D96" s="135"/>
      <c r="E96" s="135"/>
      <c r="F96" s="135"/>
      <c r="G96" s="135"/>
      <c r="H96" s="135"/>
      <c r="I96" s="135"/>
      <c r="J96" s="144" t="s">
        <v>113</v>
      </c>
      <c r="K96" s="135"/>
      <c r="L96" s="52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</row>
    <row r="97" s="2" customFormat="1" ht="10.32" customHeight="1">
      <c r="A97" s="35"/>
      <c r="B97" s="36"/>
      <c r="C97" s="35"/>
      <c r="D97" s="35"/>
      <c r="E97" s="35"/>
      <c r="F97" s="35"/>
      <c r="G97" s="35"/>
      <c r="H97" s="35"/>
      <c r="I97" s="35"/>
      <c r="J97" s="35"/>
      <c r="K97" s="35"/>
      <c r="L97" s="52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</row>
    <row r="98" s="2" customFormat="1" ht="22.8" customHeight="1">
      <c r="A98" s="35"/>
      <c r="B98" s="36"/>
      <c r="C98" s="145" t="s">
        <v>114</v>
      </c>
      <c r="D98" s="35"/>
      <c r="E98" s="35"/>
      <c r="F98" s="35"/>
      <c r="G98" s="35"/>
      <c r="H98" s="35"/>
      <c r="I98" s="35"/>
      <c r="J98" s="93">
        <f>J121</f>
        <v>0</v>
      </c>
      <c r="K98" s="35"/>
      <c r="L98" s="52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U98" s="16" t="s">
        <v>93</v>
      </c>
    </row>
    <row r="99" s="9" customFormat="1" ht="24.96" customHeight="1">
      <c r="A99" s="9"/>
      <c r="B99" s="146"/>
      <c r="C99" s="9"/>
      <c r="D99" s="147" t="s">
        <v>115</v>
      </c>
      <c r="E99" s="148"/>
      <c r="F99" s="148"/>
      <c r="G99" s="148"/>
      <c r="H99" s="148"/>
      <c r="I99" s="148"/>
      <c r="J99" s="149">
        <f>J122</f>
        <v>0</v>
      </c>
      <c r="K99" s="9"/>
      <c r="L99" s="146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2" customFormat="1" ht="21.84" customHeight="1">
      <c r="A100" s="35"/>
      <c r="B100" s="36"/>
      <c r="C100" s="35"/>
      <c r="D100" s="35"/>
      <c r="E100" s="35"/>
      <c r="F100" s="35"/>
      <c r="G100" s="35"/>
      <c r="H100" s="35"/>
      <c r="I100" s="35"/>
      <c r="J100" s="35"/>
      <c r="K100" s="35"/>
      <c r="L100" s="52"/>
      <c r="S100" s="35"/>
      <c r="T100" s="35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</row>
    <row r="101" s="2" customFormat="1" ht="6.96" customHeight="1">
      <c r="A101" s="35"/>
      <c r="B101" s="57"/>
      <c r="C101" s="58"/>
      <c r="D101" s="58"/>
      <c r="E101" s="58"/>
      <c r="F101" s="58"/>
      <c r="G101" s="58"/>
      <c r="H101" s="58"/>
      <c r="I101" s="58"/>
      <c r="J101" s="58"/>
      <c r="K101" s="58"/>
      <c r="L101" s="52"/>
      <c r="S101" s="35"/>
      <c r="T101" s="35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</row>
    <row r="105" s="2" customFormat="1" ht="6.96" customHeight="1">
      <c r="A105" s="35"/>
      <c r="B105" s="59"/>
      <c r="C105" s="60"/>
      <c r="D105" s="60"/>
      <c r="E105" s="60"/>
      <c r="F105" s="60"/>
      <c r="G105" s="60"/>
      <c r="H105" s="60"/>
      <c r="I105" s="60"/>
      <c r="J105" s="60"/>
      <c r="K105" s="60"/>
      <c r="L105" s="52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="2" customFormat="1" ht="24.96" customHeight="1">
      <c r="A106" s="35"/>
      <c r="B106" s="36"/>
      <c r="C106" s="20" t="s">
        <v>116</v>
      </c>
      <c r="D106" s="35"/>
      <c r="E106" s="35"/>
      <c r="F106" s="35"/>
      <c r="G106" s="35"/>
      <c r="H106" s="35"/>
      <c r="I106" s="35"/>
      <c r="J106" s="35"/>
      <c r="K106" s="35"/>
      <c r="L106" s="52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6.96" customHeight="1">
      <c r="A107" s="35"/>
      <c r="B107" s="36"/>
      <c r="C107" s="35"/>
      <c r="D107" s="35"/>
      <c r="E107" s="35"/>
      <c r="F107" s="35"/>
      <c r="G107" s="35"/>
      <c r="H107" s="35"/>
      <c r="I107" s="35"/>
      <c r="J107" s="35"/>
      <c r="K107" s="35"/>
      <c r="L107" s="52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12" customHeight="1">
      <c r="A108" s="35"/>
      <c r="B108" s="36"/>
      <c r="C108" s="29" t="s">
        <v>16</v>
      </c>
      <c r="D108" s="35"/>
      <c r="E108" s="35"/>
      <c r="F108" s="35"/>
      <c r="G108" s="35"/>
      <c r="H108" s="35"/>
      <c r="I108" s="35"/>
      <c r="J108" s="35"/>
      <c r="K108" s="35"/>
      <c r="L108" s="52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26.25" customHeight="1">
      <c r="A109" s="35"/>
      <c r="B109" s="36"/>
      <c r="C109" s="35"/>
      <c r="D109" s="35"/>
      <c r="E109" s="127" t="str">
        <f>E7</f>
        <v>Prodloužení tramvajové trati v ulici Merhautova na sídliště Lesná I. etapa - OBJEKTY SÚS</v>
      </c>
      <c r="F109" s="29"/>
      <c r="G109" s="29"/>
      <c r="H109" s="29"/>
      <c r="I109" s="35"/>
      <c r="J109" s="35"/>
      <c r="K109" s="35"/>
      <c r="L109" s="52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1" customFormat="1" ht="12" customHeight="1">
      <c r="B110" s="19"/>
      <c r="C110" s="29" t="s">
        <v>107</v>
      </c>
      <c r="L110" s="19"/>
    </row>
    <row r="111" s="2" customFormat="1" ht="16.5" customHeight="1">
      <c r="A111" s="35"/>
      <c r="B111" s="36"/>
      <c r="C111" s="35"/>
      <c r="D111" s="35"/>
      <c r="E111" s="127" t="s">
        <v>108</v>
      </c>
      <c r="F111" s="35"/>
      <c r="G111" s="35"/>
      <c r="H111" s="35"/>
      <c r="I111" s="35"/>
      <c r="J111" s="35"/>
      <c r="K111" s="35"/>
      <c r="L111" s="52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12" customHeight="1">
      <c r="A112" s="35"/>
      <c r="B112" s="36"/>
      <c r="C112" s="29" t="s">
        <v>109</v>
      </c>
      <c r="D112" s="35"/>
      <c r="E112" s="35"/>
      <c r="F112" s="35"/>
      <c r="G112" s="35"/>
      <c r="H112" s="35"/>
      <c r="I112" s="35"/>
      <c r="J112" s="35"/>
      <c r="K112" s="35"/>
      <c r="L112" s="52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6.5" customHeight="1">
      <c r="A113" s="35"/>
      <c r="B113" s="36"/>
      <c r="C113" s="35"/>
      <c r="D113" s="35"/>
      <c r="E113" s="64" t="str">
        <f>E11</f>
        <v>Vedlejší - náklady</v>
      </c>
      <c r="F113" s="35"/>
      <c r="G113" s="35"/>
      <c r="H113" s="35"/>
      <c r="I113" s="35"/>
      <c r="J113" s="35"/>
      <c r="K113" s="35"/>
      <c r="L113" s="52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6.96" customHeight="1">
      <c r="A114" s="35"/>
      <c r="B114" s="36"/>
      <c r="C114" s="35"/>
      <c r="D114" s="35"/>
      <c r="E114" s="35"/>
      <c r="F114" s="35"/>
      <c r="G114" s="35"/>
      <c r="H114" s="35"/>
      <c r="I114" s="35"/>
      <c r="J114" s="35"/>
      <c r="K114" s="35"/>
      <c r="L114" s="52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2" customHeight="1">
      <c r="A115" s="35"/>
      <c r="B115" s="36"/>
      <c r="C115" s="29" t="s">
        <v>20</v>
      </c>
      <c r="D115" s="35"/>
      <c r="E115" s="35"/>
      <c r="F115" s="24" t="str">
        <f>F14</f>
        <v xml:space="preserve"> </v>
      </c>
      <c r="G115" s="35"/>
      <c r="H115" s="35"/>
      <c r="I115" s="29" t="s">
        <v>22</v>
      </c>
      <c r="J115" s="66" t="str">
        <f>IF(J14="","",J14)</f>
        <v>17. 1. 2023</v>
      </c>
      <c r="K115" s="35"/>
      <c r="L115" s="52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6.96" customHeight="1">
      <c r="A116" s="35"/>
      <c r="B116" s="36"/>
      <c r="C116" s="35"/>
      <c r="D116" s="35"/>
      <c r="E116" s="35"/>
      <c r="F116" s="35"/>
      <c r="G116" s="35"/>
      <c r="H116" s="35"/>
      <c r="I116" s="35"/>
      <c r="J116" s="35"/>
      <c r="K116" s="35"/>
      <c r="L116" s="52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5.15" customHeight="1">
      <c r="A117" s="35"/>
      <c r="B117" s="36"/>
      <c r="C117" s="29" t="s">
        <v>24</v>
      </c>
      <c r="D117" s="35"/>
      <c r="E117" s="35"/>
      <c r="F117" s="24" t="str">
        <f>E17</f>
        <v xml:space="preserve"> </v>
      </c>
      <c r="G117" s="35"/>
      <c r="H117" s="35"/>
      <c r="I117" s="29" t="s">
        <v>29</v>
      </c>
      <c r="J117" s="33" t="str">
        <f>E23</f>
        <v xml:space="preserve"> </v>
      </c>
      <c r="K117" s="35"/>
      <c r="L117" s="52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5.15" customHeight="1">
      <c r="A118" s="35"/>
      <c r="B118" s="36"/>
      <c r="C118" s="29" t="s">
        <v>27</v>
      </c>
      <c r="D118" s="35"/>
      <c r="E118" s="35"/>
      <c r="F118" s="24" t="str">
        <f>IF(E20="","",E20)</f>
        <v>Vyplň údaj</v>
      </c>
      <c r="G118" s="35"/>
      <c r="H118" s="35"/>
      <c r="I118" s="29" t="s">
        <v>31</v>
      </c>
      <c r="J118" s="33" t="str">
        <f>E26</f>
        <v xml:space="preserve"> </v>
      </c>
      <c r="K118" s="35"/>
      <c r="L118" s="52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10.32" customHeight="1">
      <c r="A119" s="35"/>
      <c r="B119" s="36"/>
      <c r="C119" s="35"/>
      <c r="D119" s="35"/>
      <c r="E119" s="35"/>
      <c r="F119" s="35"/>
      <c r="G119" s="35"/>
      <c r="H119" s="35"/>
      <c r="I119" s="35"/>
      <c r="J119" s="35"/>
      <c r="K119" s="35"/>
      <c r="L119" s="52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10" customFormat="1" ht="29.28" customHeight="1">
      <c r="A120" s="150"/>
      <c r="B120" s="151"/>
      <c r="C120" s="152" t="s">
        <v>117</v>
      </c>
      <c r="D120" s="153" t="s">
        <v>58</v>
      </c>
      <c r="E120" s="153" t="s">
        <v>54</v>
      </c>
      <c r="F120" s="153" t="s">
        <v>55</v>
      </c>
      <c r="G120" s="153" t="s">
        <v>118</v>
      </c>
      <c r="H120" s="153" t="s">
        <v>119</v>
      </c>
      <c r="I120" s="153" t="s">
        <v>120</v>
      </c>
      <c r="J120" s="153" t="s">
        <v>113</v>
      </c>
      <c r="K120" s="154" t="s">
        <v>121</v>
      </c>
      <c r="L120" s="155"/>
      <c r="M120" s="83" t="s">
        <v>1</v>
      </c>
      <c r="N120" s="84" t="s">
        <v>37</v>
      </c>
      <c r="O120" s="84" t="s">
        <v>122</v>
      </c>
      <c r="P120" s="84" t="s">
        <v>123</v>
      </c>
      <c r="Q120" s="84" t="s">
        <v>124</v>
      </c>
      <c r="R120" s="84" t="s">
        <v>125</v>
      </c>
      <c r="S120" s="84" t="s">
        <v>126</v>
      </c>
      <c r="T120" s="85" t="s">
        <v>127</v>
      </c>
      <c r="U120" s="150"/>
      <c r="V120" s="150"/>
      <c r="W120" s="150"/>
      <c r="X120" s="150"/>
      <c r="Y120" s="150"/>
      <c r="Z120" s="150"/>
      <c r="AA120" s="150"/>
      <c r="AB120" s="150"/>
      <c r="AC120" s="150"/>
      <c r="AD120" s="150"/>
      <c r="AE120" s="150"/>
    </row>
    <row r="121" s="2" customFormat="1" ht="22.8" customHeight="1">
      <c r="A121" s="35"/>
      <c r="B121" s="36"/>
      <c r="C121" s="90" t="s">
        <v>128</v>
      </c>
      <c r="D121" s="35"/>
      <c r="E121" s="35"/>
      <c r="F121" s="35"/>
      <c r="G121" s="35"/>
      <c r="H121" s="35"/>
      <c r="I121" s="35"/>
      <c r="J121" s="156">
        <f>BK121</f>
        <v>0</v>
      </c>
      <c r="K121" s="35"/>
      <c r="L121" s="36"/>
      <c r="M121" s="86"/>
      <c r="N121" s="70"/>
      <c r="O121" s="87"/>
      <c r="P121" s="157">
        <f>P122</f>
        <v>0</v>
      </c>
      <c r="Q121" s="87"/>
      <c r="R121" s="157">
        <f>R122</f>
        <v>0</v>
      </c>
      <c r="S121" s="87"/>
      <c r="T121" s="158">
        <f>T122</f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T121" s="16" t="s">
        <v>72</v>
      </c>
      <c r="AU121" s="16" t="s">
        <v>93</v>
      </c>
      <c r="BK121" s="159">
        <f>BK122</f>
        <v>0</v>
      </c>
    </row>
    <row r="122" s="11" customFormat="1" ht="25.92" customHeight="1">
      <c r="A122" s="11"/>
      <c r="B122" s="160"/>
      <c r="C122" s="11"/>
      <c r="D122" s="161" t="s">
        <v>72</v>
      </c>
      <c r="E122" s="162" t="s">
        <v>73</v>
      </c>
      <c r="F122" s="162" t="s">
        <v>129</v>
      </c>
      <c r="G122" s="11"/>
      <c r="H122" s="11"/>
      <c r="I122" s="163"/>
      <c r="J122" s="164">
        <f>BK122</f>
        <v>0</v>
      </c>
      <c r="K122" s="11"/>
      <c r="L122" s="160"/>
      <c r="M122" s="165"/>
      <c r="N122" s="166"/>
      <c r="O122" s="166"/>
      <c r="P122" s="167">
        <f>SUM(P123:P154)</f>
        <v>0</v>
      </c>
      <c r="Q122" s="166"/>
      <c r="R122" s="167">
        <f>SUM(R123:R154)</f>
        <v>0</v>
      </c>
      <c r="S122" s="166"/>
      <c r="T122" s="168">
        <f>SUM(T123:T154)</f>
        <v>0</v>
      </c>
      <c r="U122" s="11"/>
      <c r="V122" s="11"/>
      <c r="W122" s="11"/>
      <c r="X122" s="11"/>
      <c r="Y122" s="11"/>
      <c r="Z122" s="11"/>
      <c r="AA122" s="11"/>
      <c r="AB122" s="11"/>
      <c r="AC122" s="11"/>
      <c r="AD122" s="11"/>
      <c r="AE122" s="11"/>
      <c r="AR122" s="161" t="s">
        <v>130</v>
      </c>
      <c r="AT122" s="169" t="s">
        <v>72</v>
      </c>
      <c r="AU122" s="169" t="s">
        <v>73</v>
      </c>
      <c r="AY122" s="161" t="s">
        <v>131</v>
      </c>
      <c r="BK122" s="170">
        <f>SUM(BK123:BK154)</f>
        <v>0</v>
      </c>
    </row>
    <row r="123" s="2" customFormat="1" ht="37.8" customHeight="1">
      <c r="A123" s="35"/>
      <c r="B123" s="171"/>
      <c r="C123" s="172" t="s">
        <v>80</v>
      </c>
      <c r="D123" s="172" t="s">
        <v>132</v>
      </c>
      <c r="E123" s="173" t="s">
        <v>163</v>
      </c>
      <c r="F123" s="174" t="s">
        <v>164</v>
      </c>
      <c r="G123" s="175" t="s">
        <v>135</v>
      </c>
      <c r="H123" s="176">
        <v>1</v>
      </c>
      <c r="I123" s="177"/>
      <c r="J123" s="178">
        <f>ROUND(I123*H123,2)</f>
        <v>0</v>
      </c>
      <c r="K123" s="174" t="s">
        <v>136</v>
      </c>
      <c r="L123" s="36"/>
      <c r="M123" s="179" t="s">
        <v>1</v>
      </c>
      <c r="N123" s="180" t="s">
        <v>38</v>
      </c>
      <c r="O123" s="74"/>
      <c r="P123" s="181">
        <f>O123*H123</f>
        <v>0</v>
      </c>
      <c r="Q123" s="181">
        <v>0</v>
      </c>
      <c r="R123" s="181">
        <f>Q123*H123</f>
        <v>0</v>
      </c>
      <c r="S123" s="181">
        <v>0</v>
      </c>
      <c r="T123" s="182">
        <f>S123*H123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183" t="s">
        <v>130</v>
      </c>
      <c r="AT123" s="183" t="s">
        <v>132</v>
      </c>
      <c r="AU123" s="183" t="s">
        <v>80</v>
      </c>
      <c r="AY123" s="16" t="s">
        <v>131</v>
      </c>
      <c r="BE123" s="184">
        <f>IF(N123="základní",J123,0)</f>
        <v>0</v>
      </c>
      <c r="BF123" s="184">
        <f>IF(N123="snížená",J123,0)</f>
        <v>0</v>
      </c>
      <c r="BG123" s="184">
        <f>IF(N123="zákl. přenesená",J123,0)</f>
        <v>0</v>
      </c>
      <c r="BH123" s="184">
        <f>IF(N123="sníž. přenesená",J123,0)</f>
        <v>0</v>
      </c>
      <c r="BI123" s="184">
        <f>IF(N123="nulová",J123,0)</f>
        <v>0</v>
      </c>
      <c r="BJ123" s="16" t="s">
        <v>80</v>
      </c>
      <c r="BK123" s="184">
        <f>ROUND(I123*H123,2)</f>
        <v>0</v>
      </c>
      <c r="BL123" s="16" t="s">
        <v>130</v>
      </c>
      <c r="BM123" s="183" t="s">
        <v>165</v>
      </c>
    </row>
    <row r="124" s="2" customFormat="1">
      <c r="A124" s="35"/>
      <c r="B124" s="36"/>
      <c r="C124" s="35"/>
      <c r="D124" s="185" t="s">
        <v>138</v>
      </c>
      <c r="E124" s="35"/>
      <c r="F124" s="186" t="s">
        <v>164</v>
      </c>
      <c r="G124" s="35"/>
      <c r="H124" s="35"/>
      <c r="I124" s="187"/>
      <c r="J124" s="35"/>
      <c r="K124" s="35"/>
      <c r="L124" s="36"/>
      <c r="M124" s="188"/>
      <c r="N124" s="189"/>
      <c r="O124" s="74"/>
      <c r="P124" s="74"/>
      <c r="Q124" s="74"/>
      <c r="R124" s="74"/>
      <c r="S124" s="74"/>
      <c r="T124" s="7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T124" s="16" t="s">
        <v>138</v>
      </c>
      <c r="AU124" s="16" t="s">
        <v>80</v>
      </c>
    </row>
    <row r="125" s="2" customFormat="1" ht="24.15" customHeight="1">
      <c r="A125" s="35"/>
      <c r="B125" s="171"/>
      <c r="C125" s="172" t="s">
        <v>86</v>
      </c>
      <c r="D125" s="172" t="s">
        <v>132</v>
      </c>
      <c r="E125" s="173" t="s">
        <v>166</v>
      </c>
      <c r="F125" s="174" t="s">
        <v>167</v>
      </c>
      <c r="G125" s="175" t="s">
        <v>135</v>
      </c>
      <c r="H125" s="176">
        <v>1</v>
      </c>
      <c r="I125" s="177"/>
      <c r="J125" s="178">
        <f>ROUND(I125*H125,2)</f>
        <v>0</v>
      </c>
      <c r="K125" s="174" t="s">
        <v>136</v>
      </c>
      <c r="L125" s="36"/>
      <c r="M125" s="179" t="s">
        <v>1</v>
      </c>
      <c r="N125" s="180" t="s">
        <v>38</v>
      </c>
      <c r="O125" s="74"/>
      <c r="P125" s="181">
        <f>O125*H125</f>
        <v>0</v>
      </c>
      <c r="Q125" s="181">
        <v>0</v>
      </c>
      <c r="R125" s="181">
        <f>Q125*H125</f>
        <v>0</v>
      </c>
      <c r="S125" s="181">
        <v>0</v>
      </c>
      <c r="T125" s="182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183" t="s">
        <v>130</v>
      </c>
      <c r="AT125" s="183" t="s">
        <v>132</v>
      </c>
      <c r="AU125" s="183" t="s">
        <v>80</v>
      </c>
      <c r="AY125" s="16" t="s">
        <v>131</v>
      </c>
      <c r="BE125" s="184">
        <f>IF(N125="základní",J125,0)</f>
        <v>0</v>
      </c>
      <c r="BF125" s="184">
        <f>IF(N125="snížená",J125,0)</f>
        <v>0</v>
      </c>
      <c r="BG125" s="184">
        <f>IF(N125="zákl. přenesená",J125,0)</f>
        <v>0</v>
      </c>
      <c r="BH125" s="184">
        <f>IF(N125="sníž. přenesená",J125,0)</f>
        <v>0</v>
      </c>
      <c r="BI125" s="184">
        <f>IF(N125="nulová",J125,0)</f>
        <v>0</v>
      </c>
      <c r="BJ125" s="16" t="s">
        <v>80</v>
      </c>
      <c r="BK125" s="184">
        <f>ROUND(I125*H125,2)</f>
        <v>0</v>
      </c>
      <c r="BL125" s="16" t="s">
        <v>130</v>
      </c>
      <c r="BM125" s="183" t="s">
        <v>168</v>
      </c>
    </row>
    <row r="126" s="2" customFormat="1">
      <c r="A126" s="35"/>
      <c r="B126" s="36"/>
      <c r="C126" s="35"/>
      <c r="D126" s="185" t="s">
        <v>138</v>
      </c>
      <c r="E126" s="35"/>
      <c r="F126" s="186" t="s">
        <v>167</v>
      </c>
      <c r="G126" s="35"/>
      <c r="H126" s="35"/>
      <c r="I126" s="187"/>
      <c r="J126" s="35"/>
      <c r="K126" s="35"/>
      <c r="L126" s="36"/>
      <c r="M126" s="188"/>
      <c r="N126" s="189"/>
      <c r="O126" s="74"/>
      <c r="P126" s="74"/>
      <c r="Q126" s="74"/>
      <c r="R126" s="74"/>
      <c r="S126" s="74"/>
      <c r="T126" s="75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T126" s="16" t="s">
        <v>138</v>
      </c>
      <c r="AU126" s="16" t="s">
        <v>80</v>
      </c>
    </row>
    <row r="127" s="2" customFormat="1" ht="37.8" customHeight="1">
      <c r="A127" s="35"/>
      <c r="B127" s="171"/>
      <c r="C127" s="172" t="s">
        <v>146</v>
      </c>
      <c r="D127" s="172" t="s">
        <v>132</v>
      </c>
      <c r="E127" s="173" t="s">
        <v>169</v>
      </c>
      <c r="F127" s="174" t="s">
        <v>170</v>
      </c>
      <c r="G127" s="175" t="s">
        <v>135</v>
      </c>
      <c r="H127" s="176">
        <v>1</v>
      </c>
      <c r="I127" s="177"/>
      <c r="J127" s="178">
        <f>ROUND(I127*H127,2)</f>
        <v>0</v>
      </c>
      <c r="K127" s="174" t="s">
        <v>136</v>
      </c>
      <c r="L127" s="36"/>
      <c r="M127" s="179" t="s">
        <v>1</v>
      </c>
      <c r="N127" s="180" t="s">
        <v>38</v>
      </c>
      <c r="O127" s="74"/>
      <c r="P127" s="181">
        <f>O127*H127</f>
        <v>0</v>
      </c>
      <c r="Q127" s="181">
        <v>0</v>
      </c>
      <c r="R127" s="181">
        <f>Q127*H127</f>
        <v>0</v>
      </c>
      <c r="S127" s="181">
        <v>0</v>
      </c>
      <c r="T127" s="182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183" t="s">
        <v>130</v>
      </c>
      <c r="AT127" s="183" t="s">
        <v>132</v>
      </c>
      <c r="AU127" s="183" t="s">
        <v>80</v>
      </c>
      <c r="AY127" s="16" t="s">
        <v>131</v>
      </c>
      <c r="BE127" s="184">
        <f>IF(N127="základní",J127,0)</f>
        <v>0</v>
      </c>
      <c r="BF127" s="184">
        <f>IF(N127="snížená",J127,0)</f>
        <v>0</v>
      </c>
      <c r="BG127" s="184">
        <f>IF(N127="zákl. přenesená",J127,0)</f>
        <v>0</v>
      </c>
      <c r="BH127" s="184">
        <f>IF(N127="sníž. přenesená",J127,0)</f>
        <v>0</v>
      </c>
      <c r="BI127" s="184">
        <f>IF(N127="nulová",J127,0)</f>
        <v>0</v>
      </c>
      <c r="BJ127" s="16" t="s">
        <v>80</v>
      </c>
      <c r="BK127" s="184">
        <f>ROUND(I127*H127,2)</f>
        <v>0</v>
      </c>
      <c r="BL127" s="16" t="s">
        <v>130</v>
      </c>
      <c r="BM127" s="183" t="s">
        <v>171</v>
      </c>
    </row>
    <row r="128" s="2" customFormat="1">
      <c r="A128" s="35"/>
      <c r="B128" s="36"/>
      <c r="C128" s="35"/>
      <c r="D128" s="185" t="s">
        <v>138</v>
      </c>
      <c r="E128" s="35"/>
      <c r="F128" s="186" t="s">
        <v>170</v>
      </c>
      <c r="G128" s="35"/>
      <c r="H128" s="35"/>
      <c r="I128" s="187"/>
      <c r="J128" s="35"/>
      <c r="K128" s="35"/>
      <c r="L128" s="36"/>
      <c r="M128" s="188"/>
      <c r="N128" s="189"/>
      <c r="O128" s="74"/>
      <c r="P128" s="74"/>
      <c r="Q128" s="74"/>
      <c r="R128" s="74"/>
      <c r="S128" s="74"/>
      <c r="T128" s="75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T128" s="16" t="s">
        <v>138</v>
      </c>
      <c r="AU128" s="16" t="s">
        <v>80</v>
      </c>
    </row>
    <row r="129" s="2" customFormat="1" ht="37.8" customHeight="1">
      <c r="A129" s="35"/>
      <c r="B129" s="171"/>
      <c r="C129" s="172" t="s">
        <v>130</v>
      </c>
      <c r="D129" s="172" t="s">
        <v>132</v>
      </c>
      <c r="E129" s="173" t="s">
        <v>172</v>
      </c>
      <c r="F129" s="174" t="s">
        <v>173</v>
      </c>
      <c r="G129" s="175" t="s">
        <v>135</v>
      </c>
      <c r="H129" s="176">
        <v>1</v>
      </c>
      <c r="I129" s="177"/>
      <c r="J129" s="178">
        <f>ROUND(I129*H129,2)</f>
        <v>0</v>
      </c>
      <c r="K129" s="174" t="s">
        <v>136</v>
      </c>
      <c r="L129" s="36"/>
      <c r="M129" s="179" t="s">
        <v>1</v>
      </c>
      <c r="N129" s="180" t="s">
        <v>38</v>
      </c>
      <c r="O129" s="74"/>
      <c r="P129" s="181">
        <f>O129*H129</f>
        <v>0</v>
      </c>
      <c r="Q129" s="181">
        <v>0</v>
      </c>
      <c r="R129" s="181">
        <f>Q129*H129</f>
        <v>0</v>
      </c>
      <c r="S129" s="181">
        <v>0</v>
      </c>
      <c r="T129" s="182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183" t="s">
        <v>130</v>
      </c>
      <c r="AT129" s="183" t="s">
        <v>132</v>
      </c>
      <c r="AU129" s="183" t="s">
        <v>80</v>
      </c>
      <c r="AY129" s="16" t="s">
        <v>131</v>
      </c>
      <c r="BE129" s="184">
        <f>IF(N129="základní",J129,0)</f>
        <v>0</v>
      </c>
      <c r="BF129" s="184">
        <f>IF(N129="snížená",J129,0)</f>
        <v>0</v>
      </c>
      <c r="BG129" s="184">
        <f>IF(N129="zákl. přenesená",J129,0)</f>
        <v>0</v>
      </c>
      <c r="BH129" s="184">
        <f>IF(N129="sníž. přenesená",J129,0)</f>
        <v>0</v>
      </c>
      <c r="BI129" s="184">
        <f>IF(N129="nulová",J129,0)</f>
        <v>0</v>
      </c>
      <c r="BJ129" s="16" t="s">
        <v>80</v>
      </c>
      <c r="BK129" s="184">
        <f>ROUND(I129*H129,2)</f>
        <v>0</v>
      </c>
      <c r="BL129" s="16" t="s">
        <v>130</v>
      </c>
      <c r="BM129" s="183" t="s">
        <v>174</v>
      </c>
    </row>
    <row r="130" s="2" customFormat="1">
      <c r="A130" s="35"/>
      <c r="B130" s="36"/>
      <c r="C130" s="35"/>
      <c r="D130" s="185" t="s">
        <v>138</v>
      </c>
      <c r="E130" s="35"/>
      <c r="F130" s="186" t="s">
        <v>173</v>
      </c>
      <c r="G130" s="35"/>
      <c r="H130" s="35"/>
      <c r="I130" s="187"/>
      <c r="J130" s="35"/>
      <c r="K130" s="35"/>
      <c r="L130" s="36"/>
      <c r="M130" s="188"/>
      <c r="N130" s="189"/>
      <c r="O130" s="74"/>
      <c r="P130" s="74"/>
      <c r="Q130" s="74"/>
      <c r="R130" s="74"/>
      <c r="S130" s="74"/>
      <c r="T130" s="75"/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T130" s="16" t="s">
        <v>138</v>
      </c>
      <c r="AU130" s="16" t="s">
        <v>80</v>
      </c>
    </row>
    <row r="131" s="2" customFormat="1" ht="37.8" customHeight="1">
      <c r="A131" s="35"/>
      <c r="B131" s="171"/>
      <c r="C131" s="172" t="s">
        <v>156</v>
      </c>
      <c r="D131" s="172" t="s">
        <v>132</v>
      </c>
      <c r="E131" s="173" t="s">
        <v>175</v>
      </c>
      <c r="F131" s="174" t="s">
        <v>176</v>
      </c>
      <c r="G131" s="175" t="s">
        <v>135</v>
      </c>
      <c r="H131" s="176">
        <v>1</v>
      </c>
      <c r="I131" s="177"/>
      <c r="J131" s="178">
        <f>ROUND(I131*H131,2)</f>
        <v>0</v>
      </c>
      <c r="K131" s="174" t="s">
        <v>136</v>
      </c>
      <c r="L131" s="36"/>
      <c r="M131" s="179" t="s">
        <v>1</v>
      </c>
      <c r="N131" s="180" t="s">
        <v>38</v>
      </c>
      <c r="O131" s="74"/>
      <c r="P131" s="181">
        <f>O131*H131</f>
        <v>0</v>
      </c>
      <c r="Q131" s="181">
        <v>0</v>
      </c>
      <c r="R131" s="181">
        <f>Q131*H131</f>
        <v>0</v>
      </c>
      <c r="S131" s="181">
        <v>0</v>
      </c>
      <c r="T131" s="182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183" t="s">
        <v>130</v>
      </c>
      <c r="AT131" s="183" t="s">
        <v>132</v>
      </c>
      <c r="AU131" s="183" t="s">
        <v>80</v>
      </c>
      <c r="AY131" s="16" t="s">
        <v>131</v>
      </c>
      <c r="BE131" s="184">
        <f>IF(N131="základní",J131,0)</f>
        <v>0</v>
      </c>
      <c r="BF131" s="184">
        <f>IF(N131="snížená",J131,0)</f>
        <v>0</v>
      </c>
      <c r="BG131" s="184">
        <f>IF(N131="zákl. přenesená",J131,0)</f>
        <v>0</v>
      </c>
      <c r="BH131" s="184">
        <f>IF(N131="sníž. přenesená",J131,0)</f>
        <v>0</v>
      </c>
      <c r="BI131" s="184">
        <f>IF(N131="nulová",J131,0)</f>
        <v>0</v>
      </c>
      <c r="BJ131" s="16" t="s">
        <v>80</v>
      </c>
      <c r="BK131" s="184">
        <f>ROUND(I131*H131,2)</f>
        <v>0</v>
      </c>
      <c r="BL131" s="16" t="s">
        <v>130</v>
      </c>
      <c r="BM131" s="183" t="s">
        <v>177</v>
      </c>
    </row>
    <row r="132" s="2" customFormat="1">
      <c r="A132" s="35"/>
      <c r="B132" s="36"/>
      <c r="C132" s="35"/>
      <c r="D132" s="185" t="s">
        <v>138</v>
      </c>
      <c r="E132" s="35"/>
      <c r="F132" s="186" t="s">
        <v>176</v>
      </c>
      <c r="G132" s="35"/>
      <c r="H132" s="35"/>
      <c r="I132" s="187"/>
      <c r="J132" s="35"/>
      <c r="K132" s="35"/>
      <c r="L132" s="36"/>
      <c r="M132" s="188"/>
      <c r="N132" s="189"/>
      <c r="O132" s="74"/>
      <c r="P132" s="74"/>
      <c r="Q132" s="74"/>
      <c r="R132" s="74"/>
      <c r="S132" s="74"/>
      <c r="T132" s="75"/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T132" s="16" t="s">
        <v>138</v>
      </c>
      <c r="AU132" s="16" t="s">
        <v>80</v>
      </c>
    </row>
    <row r="133" s="2" customFormat="1" ht="24.15" customHeight="1">
      <c r="A133" s="35"/>
      <c r="B133" s="171"/>
      <c r="C133" s="172" t="s">
        <v>178</v>
      </c>
      <c r="D133" s="172" t="s">
        <v>132</v>
      </c>
      <c r="E133" s="173" t="s">
        <v>179</v>
      </c>
      <c r="F133" s="174" t="s">
        <v>180</v>
      </c>
      <c r="G133" s="175" t="s">
        <v>135</v>
      </c>
      <c r="H133" s="176">
        <v>1</v>
      </c>
      <c r="I133" s="177"/>
      <c r="J133" s="178">
        <f>ROUND(I133*H133,2)</f>
        <v>0</v>
      </c>
      <c r="K133" s="174" t="s">
        <v>136</v>
      </c>
      <c r="L133" s="36"/>
      <c r="M133" s="179" t="s">
        <v>1</v>
      </c>
      <c r="N133" s="180" t="s">
        <v>38</v>
      </c>
      <c r="O133" s="74"/>
      <c r="P133" s="181">
        <f>O133*H133</f>
        <v>0</v>
      </c>
      <c r="Q133" s="181">
        <v>0</v>
      </c>
      <c r="R133" s="181">
        <f>Q133*H133</f>
        <v>0</v>
      </c>
      <c r="S133" s="181">
        <v>0</v>
      </c>
      <c r="T133" s="182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183" t="s">
        <v>130</v>
      </c>
      <c r="AT133" s="183" t="s">
        <v>132</v>
      </c>
      <c r="AU133" s="183" t="s">
        <v>80</v>
      </c>
      <c r="AY133" s="16" t="s">
        <v>131</v>
      </c>
      <c r="BE133" s="184">
        <f>IF(N133="základní",J133,0)</f>
        <v>0</v>
      </c>
      <c r="BF133" s="184">
        <f>IF(N133="snížená",J133,0)</f>
        <v>0</v>
      </c>
      <c r="BG133" s="184">
        <f>IF(N133="zákl. přenesená",J133,0)</f>
        <v>0</v>
      </c>
      <c r="BH133" s="184">
        <f>IF(N133="sníž. přenesená",J133,0)</f>
        <v>0</v>
      </c>
      <c r="BI133" s="184">
        <f>IF(N133="nulová",J133,0)</f>
        <v>0</v>
      </c>
      <c r="BJ133" s="16" t="s">
        <v>80</v>
      </c>
      <c r="BK133" s="184">
        <f>ROUND(I133*H133,2)</f>
        <v>0</v>
      </c>
      <c r="BL133" s="16" t="s">
        <v>130</v>
      </c>
      <c r="BM133" s="183" t="s">
        <v>181</v>
      </c>
    </row>
    <row r="134" s="2" customFormat="1">
      <c r="A134" s="35"/>
      <c r="B134" s="36"/>
      <c r="C134" s="35"/>
      <c r="D134" s="185" t="s">
        <v>138</v>
      </c>
      <c r="E134" s="35"/>
      <c r="F134" s="186" t="s">
        <v>180</v>
      </c>
      <c r="G134" s="35"/>
      <c r="H134" s="35"/>
      <c r="I134" s="187"/>
      <c r="J134" s="35"/>
      <c r="K134" s="35"/>
      <c r="L134" s="36"/>
      <c r="M134" s="188"/>
      <c r="N134" s="189"/>
      <c r="O134" s="74"/>
      <c r="P134" s="74"/>
      <c r="Q134" s="74"/>
      <c r="R134" s="74"/>
      <c r="S134" s="74"/>
      <c r="T134" s="75"/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T134" s="16" t="s">
        <v>138</v>
      </c>
      <c r="AU134" s="16" t="s">
        <v>80</v>
      </c>
    </row>
    <row r="135" s="2" customFormat="1" ht="44.25" customHeight="1">
      <c r="A135" s="35"/>
      <c r="B135" s="171"/>
      <c r="C135" s="172" t="s">
        <v>182</v>
      </c>
      <c r="D135" s="172" t="s">
        <v>132</v>
      </c>
      <c r="E135" s="173" t="s">
        <v>183</v>
      </c>
      <c r="F135" s="174" t="s">
        <v>184</v>
      </c>
      <c r="G135" s="175" t="s">
        <v>135</v>
      </c>
      <c r="H135" s="176">
        <v>1</v>
      </c>
      <c r="I135" s="177"/>
      <c r="J135" s="178">
        <f>ROUND(I135*H135,2)</f>
        <v>0</v>
      </c>
      <c r="K135" s="174" t="s">
        <v>136</v>
      </c>
      <c r="L135" s="36"/>
      <c r="M135" s="179" t="s">
        <v>1</v>
      </c>
      <c r="N135" s="180" t="s">
        <v>38</v>
      </c>
      <c r="O135" s="74"/>
      <c r="P135" s="181">
        <f>O135*H135</f>
        <v>0</v>
      </c>
      <c r="Q135" s="181">
        <v>0</v>
      </c>
      <c r="R135" s="181">
        <f>Q135*H135</f>
        <v>0</v>
      </c>
      <c r="S135" s="181">
        <v>0</v>
      </c>
      <c r="T135" s="182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183" t="s">
        <v>130</v>
      </c>
      <c r="AT135" s="183" t="s">
        <v>132</v>
      </c>
      <c r="AU135" s="183" t="s">
        <v>80</v>
      </c>
      <c r="AY135" s="16" t="s">
        <v>131</v>
      </c>
      <c r="BE135" s="184">
        <f>IF(N135="základní",J135,0)</f>
        <v>0</v>
      </c>
      <c r="BF135" s="184">
        <f>IF(N135="snížená",J135,0)</f>
        <v>0</v>
      </c>
      <c r="BG135" s="184">
        <f>IF(N135="zákl. přenesená",J135,0)</f>
        <v>0</v>
      </c>
      <c r="BH135" s="184">
        <f>IF(N135="sníž. přenesená",J135,0)</f>
        <v>0</v>
      </c>
      <c r="BI135" s="184">
        <f>IF(N135="nulová",J135,0)</f>
        <v>0</v>
      </c>
      <c r="BJ135" s="16" t="s">
        <v>80</v>
      </c>
      <c r="BK135" s="184">
        <f>ROUND(I135*H135,2)</f>
        <v>0</v>
      </c>
      <c r="BL135" s="16" t="s">
        <v>130</v>
      </c>
      <c r="BM135" s="183" t="s">
        <v>185</v>
      </c>
    </row>
    <row r="136" s="2" customFormat="1">
      <c r="A136" s="35"/>
      <c r="B136" s="36"/>
      <c r="C136" s="35"/>
      <c r="D136" s="185" t="s">
        <v>138</v>
      </c>
      <c r="E136" s="35"/>
      <c r="F136" s="186" t="s">
        <v>184</v>
      </c>
      <c r="G136" s="35"/>
      <c r="H136" s="35"/>
      <c r="I136" s="187"/>
      <c r="J136" s="35"/>
      <c r="K136" s="35"/>
      <c r="L136" s="36"/>
      <c r="M136" s="188"/>
      <c r="N136" s="189"/>
      <c r="O136" s="74"/>
      <c r="P136" s="74"/>
      <c r="Q136" s="74"/>
      <c r="R136" s="74"/>
      <c r="S136" s="74"/>
      <c r="T136" s="75"/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T136" s="16" t="s">
        <v>138</v>
      </c>
      <c r="AU136" s="16" t="s">
        <v>80</v>
      </c>
    </row>
    <row r="137" s="2" customFormat="1" ht="37.8" customHeight="1">
      <c r="A137" s="35"/>
      <c r="B137" s="171"/>
      <c r="C137" s="172" t="s">
        <v>186</v>
      </c>
      <c r="D137" s="172" t="s">
        <v>132</v>
      </c>
      <c r="E137" s="173" t="s">
        <v>187</v>
      </c>
      <c r="F137" s="174" t="s">
        <v>188</v>
      </c>
      <c r="G137" s="175" t="s">
        <v>135</v>
      </c>
      <c r="H137" s="176">
        <v>1</v>
      </c>
      <c r="I137" s="177"/>
      <c r="J137" s="178">
        <f>ROUND(I137*H137,2)</f>
        <v>0</v>
      </c>
      <c r="K137" s="174" t="s">
        <v>136</v>
      </c>
      <c r="L137" s="36"/>
      <c r="M137" s="179" t="s">
        <v>1</v>
      </c>
      <c r="N137" s="180" t="s">
        <v>38</v>
      </c>
      <c r="O137" s="74"/>
      <c r="P137" s="181">
        <f>O137*H137</f>
        <v>0</v>
      </c>
      <c r="Q137" s="181">
        <v>0</v>
      </c>
      <c r="R137" s="181">
        <f>Q137*H137</f>
        <v>0</v>
      </c>
      <c r="S137" s="181">
        <v>0</v>
      </c>
      <c r="T137" s="182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183" t="s">
        <v>130</v>
      </c>
      <c r="AT137" s="183" t="s">
        <v>132</v>
      </c>
      <c r="AU137" s="183" t="s">
        <v>80</v>
      </c>
      <c r="AY137" s="16" t="s">
        <v>131</v>
      </c>
      <c r="BE137" s="184">
        <f>IF(N137="základní",J137,0)</f>
        <v>0</v>
      </c>
      <c r="BF137" s="184">
        <f>IF(N137="snížená",J137,0)</f>
        <v>0</v>
      </c>
      <c r="BG137" s="184">
        <f>IF(N137="zákl. přenesená",J137,0)</f>
        <v>0</v>
      </c>
      <c r="BH137" s="184">
        <f>IF(N137="sníž. přenesená",J137,0)</f>
        <v>0</v>
      </c>
      <c r="BI137" s="184">
        <f>IF(N137="nulová",J137,0)</f>
        <v>0</v>
      </c>
      <c r="BJ137" s="16" t="s">
        <v>80</v>
      </c>
      <c r="BK137" s="184">
        <f>ROUND(I137*H137,2)</f>
        <v>0</v>
      </c>
      <c r="BL137" s="16" t="s">
        <v>130</v>
      </c>
      <c r="BM137" s="183" t="s">
        <v>189</v>
      </c>
    </row>
    <row r="138" s="2" customFormat="1">
      <c r="A138" s="35"/>
      <c r="B138" s="36"/>
      <c r="C138" s="35"/>
      <c r="D138" s="185" t="s">
        <v>138</v>
      </c>
      <c r="E138" s="35"/>
      <c r="F138" s="186" t="s">
        <v>188</v>
      </c>
      <c r="G138" s="35"/>
      <c r="H138" s="35"/>
      <c r="I138" s="187"/>
      <c r="J138" s="35"/>
      <c r="K138" s="35"/>
      <c r="L138" s="36"/>
      <c r="M138" s="188"/>
      <c r="N138" s="189"/>
      <c r="O138" s="74"/>
      <c r="P138" s="74"/>
      <c r="Q138" s="74"/>
      <c r="R138" s="74"/>
      <c r="S138" s="74"/>
      <c r="T138" s="75"/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T138" s="16" t="s">
        <v>138</v>
      </c>
      <c r="AU138" s="16" t="s">
        <v>80</v>
      </c>
    </row>
    <row r="139" s="2" customFormat="1" ht="33" customHeight="1">
      <c r="A139" s="35"/>
      <c r="B139" s="171"/>
      <c r="C139" s="172" t="s">
        <v>190</v>
      </c>
      <c r="D139" s="172" t="s">
        <v>132</v>
      </c>
      <c r="E139" s="173" t="s">
        <v>191</v>
      </c>
      <c r="F139" s="174" t="s">
        <v>192</v>
      </c>
      <c r="G139" s="175" t="s">
        <v>135</v>
      </c>
      <c r="H139" s="176">
        <v>1</v>
      </c>
      <c r="I139" s="177"/>
      <c r="J139" s="178">
        <f>ROUND(I139*H139,2)</f>
        <v>0</v>
      </c>
      <c r="K139" s="174" t="s">
        <v>136</v>
      </c>
      <c r="L139" s="36"/>
      <c r="M139" s="179" t="s">
        <v>1</v>
      </c>
      <c r="N139" s="180" t="s">
        <v>38</v>
      </c>
      <c r="O139" s="74"/>
      <c r="P139" s="181">
        <f>O139*H139</f>
        <v>0</v>
      </c>
      <c r="Q139" s="181">
        <v>0</v>
      </c>
      <c r="R139" s="181">
        <f>Q139*H139</f>
        <v>0</v>
      </c>
      <c r="S139" s="181">
        <v>0</v>
      </c>
      <c r="T139" s="182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183" t="s">
        <v>130</v>
      </c>
      <c r="AT139" s="183" t="s">
        <v>132</v>
      </c>
      <c r="AU139" s="183" t="s">
        <v>80</v>
      </c>
      <c r="AY139" s="16" t="s">
        <v>131</v>
      </c>
      <c r="BE139" s="184">
        <f>IF(N139="základní",J139,0)</f>
        <v>0</v>
      </c>
      <c r="BF139" s="184">
        <f>IF(N139="snížená",J139,0)</f>
        <v>0</v>
      </c>
      <c r="BG139" s="184">
        <f>IF(N139="zákl. přenesená",J139,0)</f>
        <v>0</v>
      </c>
      <c r="BH139" s="184">
        <f>IF(N139="sníž. přenesená",J139,0)</f>
        <v>0</v>
      </c>
      <c r="BI139" s="184">
        <f>IF(N139="nulová",J139,0)</f>
        <v>0</v>
      </c>
      <c r="BJ139" s="16" t="s">
        <v>80</v>
      </c>
      <c r="BK139" s="184">
        <f>ROUND(I139*H139,2)</f>
        <v>0</v>
      </c>
      <c r="BL139" s="16" t="s">
        <v>130</v>
      </c>
      <c r="BM139" s="183" t="s">
        <v>193</v>
      </c>
    </row>
    <row r="140" s="2" customFormat="1">
      <c r="A140" s="35"/>
      <c r="B140" s="36"/>
      <c r="C140" s="35"/>
      <c r="D140" s="185" t="s">
        <v>138</v>
      </c>
      <c r="E140" s="35"/>
      <c r="F140" s="186" t="s">
        <v>194</v>
      </c>
      <c r="G140" s="35"/>
      <c r="H140" s="35"/>
      <c r="I140" s="187"/>
      <c r="J140" s="35"/>
      <c r="K140" s="35"/>
      <c r="L140" s="36"/>
      <c r="M140" s="188"/>
      <c r="N140" s="189"/>
      <c r="O140" s="74"/>
      <c r="P140" s="74"/>
      <c r="Q140" s="74"/>
      <c r="R140" s="74"/>
      <c r="S140" s="74"/>
      <c r="T140" s="75"/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T140" s="16" t="s">
        <v>138</v>
      </c>
      <c r="AU140" s="16" t="s">
        <v>80</v>
      </c>
    </row>
    <row r="141" s="2" customFormat="1" ht="24.15" customHeight="1">
      <c r="A141" s="35"/>
      <c r="B141" s="171"/>
      <c r="C141" s="172" t="s">
        <v>195</v>
      </c>
      <c r="D141" s="172" t="s">
        <v>132</v>
      </c>
      <c r="E141" s="173" t="s">
        <v>196</v>
      </c>
      <c r="F141" s="174" t="s">
        <v>197</v>
      </c>
      <c r="G141" s="175" t="s">
        <v>135</v>
      </c>
      <c r="H141" s="176">
        <v>1</v>
      </c>
      <c r="I141" s="177"/>
      <c r="J141" s="178">
        <f>ROUND(I141*H141,2)</f>
        <v>0</v>
      </c>
      <c r="K141" s="174" t="s">
        <v>136</v>
      </c>
      <c r="L141" s="36"/>
      <c r="M141" s="179" t="s">
        <v>1</v>
      </c>
      <c r="N141" s="180" t="s">
        <v>38</v>
      </c>
      <c r="O141" s="74"/>
      <c r="P141" s="181">
        <f>O141*H141</f>
        <v>0</v>
      </c>
      <c r="Q141" s="181">
        <v>0</v>
      </c>
      <c r="R141" s="181">
        <f>Q141*H141</f>
        <v>0</v>
      </c>
      <c r="S141" s="181">
        <v>0</v>
      </c>
      <c r="T141" s="182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183" t="s">
        <v>130</v>
      </c>
      <c r="AT141" s="183" t="s">
        <v>132</v>
      </c>
      <c r="AU141" s="183" t="s">
        <v>80</v>
      </c>
      <c r="AY141" s="16" t="s">
        <v>131</v>
      </c>
      <c r="BE141" s="184">
        <f>IF(N141="základní",J141,0)</f>
        <v>0</v>
      </c>
      <c r="BF141" s="184">
        <f>IF(N141="snížená",J141,0)</f>
        <v>0</v>
      </c>
      <c r="BG141" s="184">
        <f>IF(N141="zákl. přenesená",J141,0)</f>
        <v>0</v>
      </c>
      <c r="BH141" s="184">
        <f>IF(N141="sníž. přenesená",J141,0)</f>
        <v>0</v>
      </c>
      <c r="BI141" s="184">
        <f>IF(N141="nulová",J141,0)</f>
        <v>0</v>
      </c>
      <c r="BJ141" s="16" t="s">
        <v>80</v>
      </c>
      <c r="BK141" s="184">
        <f>ROUND(I141*H141,2)</f>
        <v>0</v>
      </c>
      <c r="BL141" s="16" t="s">
        <v>130</v>
      </c>
      <c r="BM141" s="183" t="s">
        <v>198</v>
      </c>
    </row>
    <row r="142" s="2" customFormat="1">
      <c r="A142" s="35"/>
      <c r="B142" s="36"/>
      <c r="C142" s="35"/>
      <c r="D142" s="185" t="s">
        <v>138</v>
      </c>
      <c r="E142" s="35"/>
      <c r="F142" s="186" t="s">
        <v>197</v>
      </c>
      <c r="G142" s="35"/>
      <c r="H142" s="35"/>
      <c r="I142" s="187"/>
      <c r="J142" s="35"/>
      <c r="K142" s="35"/>
      <c r="L142" s="36"/>
      <c r="M142" s="188"/>
      <c r="N142" s="189"/>
      <c r="O142" s="74"/>
      <c r="P142" s="74"/>
      <c r="Q142" s="74"/>
      <c r="R142" s="74"/>
      <c r="S142" s="74"/>
      <c r="T142" s="75"/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T142" s="16" t="s">
        <v>138</v>
      </c>
      <c r="AU142" s="16" t="s">
        <v>80</v>
      </c>
    </row>
    <row r="143" s="2" customFormat="1" ht="16.5" customHeight="1">
      <c r="A143" s="35"/>
      <c r="B143" s="171"/>
      <c r="C143" s="172" t="s">
        <v>199</v>
      </c>
      <c r="D143" s="172" t="s">
        <v>132</v>
      </c>
      <c r="E143" s="173" t="s">
        <v>200</v>
      </c>
      <c r="F143" s="174" t="s">
        <v>201</v>
      </c>
      <c r="G143" s="175" t="s">
        <v>135</v>
      </c>
      <c r="H143" s="176">
        <v>1</v>
      </c>
      <c r="I143" s="177"/>
      <c r="J143" s="178">
        <f>ROUND(I143*H143,2)</f>
        <v>0</v>
      </c>
      <c r="K143" s="174" t="s">
        <v>136</v>
      </c>
      <c r="L143" s="36"/>
      <c r="M143" s="179" t="s">
        <v>1</v>
      </c>
      <c r="N143" s="180" t="s">
        <v>38</v>
      </c>
      <c r="O143" s="74"/>
      <c r="P143" s="181">
        <f>O143*H143</f>
        <v>0</v>
      </c>
      <c r="Q143" s="181">
        <v>0</v>
      </c>
      <c r="R143" s="181">
        <f>Q143*H143</f>
        <v>0</v>
      </c>
      <c r="S143" s="181">
        <v>0</v>
      </c>
      <c r="T143" s="182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183" t="s">
        <v>130</v>
      </c>
      <c r="AT143" s="183" t="s">
        <v>132</v>
      </c>
      <c r="AU143" s="183" t="s">
        <v>80</v>
      </c>
      <c r="AY143" s="16" t="s">
        <v>131</v>
      </c>
      <c r="BE143" s="184">
        <f>IF(N143="základní",J143,0)</f>
        <v>0</v>
      </c>
      <c r="BF143" s="184">
        <f>IF(N143="snížená",J143,0)</f>
        <v>0</v>
      </c>
      <c r="BG143" s="184">
        <f>IF(N143="zákl. přenesená",J143,0)</f>
        <v>0</v>
      </c>
      <c r="BH143" s="184">
        <f>IF(N143="sníž. přenesená",J143,0)</f>
        <v>0</v>
      </c>
      <c r="BI143" s="184">
        <f>IF(N143="nulová",J143,0)</f>
        <v>0</v>
      </c>
      <c r="BJ143" s="16" t="s">
        <v>80</v>
      </c>
      <c r="BK143" s="184">
        <f>ROUND(I143*H143,2)</f>
        <v>0</v>
      </c>
      <c r="BL143" s="16" t="s">
        <v>130</v>
      </c>
      <c r="BM143" s="183" t="s">
        <v>202</v>
      </c>
    </row>
    <row r="144" s="2" customFormat="1">
      <c r="A144" s="35"/>
      <c r="B144" s="36"/>
      <c r="C144" s="35"/>
      <c r="D144" s="185" t="s">
        <v>138</v>
      </c>
      <c r="E144" s="35"/>
      <c r="F144" s="186" t="s">
        <v>203</v>
      </c>
      <c r="G144" s="35"/>
      <c r="H144" s="35"/>
      <c r="I144" s="187"/>
      <c r="J144" s="35"/>
      <c r="K144" s="35"/>
      <c r="L144" s="36"/>
      <c r="M144" s="188"/>
      <c r="N144" s="189"/>
      <c r="O144" s="74"/>
      <c r="P144" s="74"/>
      <c r="Q144" s="74"/>
      <c r="R144" s="74"/>
      <c r="S144" s="74"/>
      <c r="T144" s="75"/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T144" s="16" t="s">
        <v>138</v>
      </c>
      <c r="AU144" s="16" t="s">
        <v>80</v>
      </c>
    </row>
    <row r="145" s="2" customFormat="1" ht="37.8" customHeight="1">
      <c r="A145" s="35"/>
      <c r="B145" s="171"/>
      <c r="C145" s="172" t="s">
        <v>204</v>
      </c>
      <c r="D145" s="172" t="s">
        <v>132</v>
      </c>
      <c r="E145" s="173" t="s">
        <v>205</v>
      </c>
      <c r="F145" s="174" t="s">
        <v>206</v>
      </c>
      <c r="G145" s="175" t="s">
        <v>135</v>
      </c>
      <c r="H145" s="176">
        <v>1</v>
      </c>
      <c r="I145" s="177"/>
      <c r="J145" s="178">
        <f>ROUND(I145*H145,2)</f>
        <v>0</v>
      </c>
      <c r="K145" s="174" t="s">
        <v>136</v>
      </c>
      <c r="L145" s="36"/>
      <c r="M145" s="179" t="s">
        <v>1</v>
      </c>
      <c r="N145" s="180" t="s">
        <v>38</v>
      </c>
      <c r="O145" s="74"/>
      <c r="P145" s="181">
        <f>O145*H145</f>
        <v>0</v>
      </c>
      <c r="Q145" s="181">
        <v>0</v>
      </c>
      <c r="R145" s="181">
        <f>Q145*H145</f>
        <v>0</v>
      </c>
      <c r="S145" s="181">
        <v>0</v>
      </c>
      <c r="T145" s="182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183" t="s">
        <v>130</v>
      </c>
      <c r="AT145" s="183" t="s">
        <v>132</v>
      </c>
      <c r="AU145" s="183" t="s">
        <v>80</v>
      </c>
      <c r="AY145" s="16" t="s">
        <v>131</v>
      </c>
      <c r="BE145" s="184">
        <f>IF(N145="základní",J145,0)</f>
        <v>0</v>
      </c>
      <c r="BF145" s="184">
        <f>IF(N145="snížená",J145,0)</f>
        <v>0</v>
      </c>
      <c r="BG145" s="184">
        <f>IF(N145="zákl. přenesená",J145,0)</f>
        <v>0</v>
      </c>
      <c r="BH145" s="184">
        <f>IF(N145="sníž. přenesená",J145,0)</f>
        <v>0</v>
      </c>
      <c r="BI145" s="184">
        <f>IF(N145="nulová",J145,0)</f>
        <v>0</v>
      </c>
      <c r="BJ145" s="16" t="s">
        <v>80</v>
      </c>
      <c r="BK145" s="184">
        <f>ROUND(I145*H145,2)</f>
        <v>0</v>
      </c>
      <c r="BL145" s="16" t="s">
        <v>130</v>
      </c>
      <c r="BM145" s="183" t="s">
        <v>207</v>
      </c>
    </row>
    <row r="146" s="2" customFormat="1">
      <c r="A146" s="35"/>
      <c r="B146" s="36"/>
      <c r="C146" s="35"/>
      <c r="D146" s="185" t="s">
        <v>138</v>
      </c>
      <c r="E146" s="35"/>
      <c r="F146" s="186" t="s">
        <v>206</v>
      </c>
      <c r="G146" s="35"/>
      <c r="H146" s="35"/>
      <c r="I146" s="187"/>
      <c r="J146" s="35"/>
      <c r="K146" s="35"/>
      <c r="L146" s="36"/>
      <c r="M146" s="188"/>
      <c r="N146" s="189"/>
      <c r="O146" s="74"/>
      <c r="P146" s="74"/>
      <c r="Q146" s="74"/>
      <c r="R146" s="74"/>
      <c r="S146" s="74"/>
      <c r="T146" s="75"/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T146" s="16" t="s">
        <v>138</v>
      </c>
      <c r="AU146" s="16" t="s">
        <v>80</v>
      </c>
    </row>
    <row r="147" s="2" customFormat="1" ht="24.15" customHeight="1">
      <c r="A147" s="35"/>
      <c r="B147" s="171"/>
      <c r="C147" s="172" t="s">
        <v>208</v>
      </c>
      <c r="D147" s="172" t="s">
        <v>132</v>
      </c>
      <c r="E147" s="173" t="s">
        <v>209</v>
      </c>
      <c r="F147" s="174" t="s">
        <v>210</v>
      </c>
      <c r="G147" s="175" t="s">
        <v>135</v>
      </c>
      <c r="H147" s="176">
        <v>1</v>
      </c>
      <c r="I147" s="177"/>
      <c r="J147" s="178">
        <f>ROUND(I147*H147,2)</f>
        <v>0</v>
      </c>
      <c r="K147" s="174" t="s">
        <v>136</v>
      </c>
      <c r="L147" s="36"/>
      <c r="M147" s="179" t="s">
        <v>1</v>
      </c>
      <c r="N147" s="180" t="s">
        <v>38</v>
      </c>
      <c r="O147" s="74"/>
      <c r="P147" s="181">
        <f>O147*H147</f>
        <v>0</v>
      </c>
      <c r="Q147" s="181">
        <v>0</v>
      </c>
      <c r="R147" s="181">
        <f>Q147*H147</f>
        <v>0</v>
      </c>
      <c r="S147" s="181">
        <v>0</v>
      </c>
      <c r="T147" s="182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183" t="s">
        <v>130</v>
      </c>
      <c r="AT147" s="183" t="s">
        <v>132</v>
      </c>
      <c r="AU147" s="183" t="s">
        <v>80</v>
      </c>
      <c r="AY147" s="16" t="s">
        <v>131</v>
      </c>
      <c r="BE147" s="184">
        <f>IF(N147="základní",J147,0)</f>
        <v>0</v>
      </c>
      <c r="BF147" s="184">
        <f>IF(N147="snížená",J147,0)</f>
        <v>0</v>
      </c>
      <c r="BG147" s="184">
        <f>IF(N147="zákl. přenesená",J147,0)</f>
        <v>0</v>
      </c>
      <c r="BH147" s="184">
        <f>IF(N147="sníž. přenesená",J147,0)</f>
        <v>0</v>
      </c>
      <c r="BI147" s="184">
        <f>IF(N147="nulová",J147,0)</f>
        <v>0</v>
      </c>
      <c r="BJ147" s="16" t="s">
        <v>80</v>
      </c>
      <c r="BK147" s="184">
        <f>ROUND(I147*H147,2)</f>
        <v>0</v>
      </c>
      <c r="BL147" s="16" t="s">
        <v>130</v>
      </c>
      <c r="BM147" s="183" t="s">
        <v>211</v>
      </c>
    </row>
    <row r="148" s="2" customFormat="1">
      <c r="A148" s="35"/>
      <c r="B148" s="36"/>
      <c r="C148" s="35"/>
      <c r="D148" s="185" t="s">
        <v>138</v>
      </c>
      <c r="E148" s="35"/>
      <c r="F148" s="186" t="s">
        <v>210</v>
      </c>
      <c r="G148" s="35"/>
      <c r="H148" s="35"/>
      <c r="I148" s="187"/>
      <c r="J148" s="35"/>
      <c r="K148" s="35"/>
      <c r="L148" s="36"/>
      <c r="M148" s="188"/>
      <c r="N148" s="189"/>
      <c r="O148" s="74"/>
      <c r="P148" s="74"/>
      <c r="Q148" s="74"/>
      <c r="R148" s="74"/>
      <c r="S148" s="74"/>
      <c r="T148" s="75"/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T148" s="16" t="s">
        <v>138</v>
      </c>
      <c r="AU148" s="16" t="s">
        <v>80</v>
      </c>
    </row>
    <row r="149" s="2" customFormat="1" ht="33" customHeight="1">
      <c r="A149" s="35"/>
      <c r="B149" s="171"/>
      <c r="C149" s="172" t="s">
        <v>212</v>
      </c>
      <c r="D149" s="172" t="s">
        <v>132</v>
      </c>
      <c r="E149" s="173" t="s">
        <v>213</v>
      </c>
      <c r="F149" s="174" t="s">
        <v>214</v>
      </c>
      <c r="G149" s="175" t="s">
        <v>135</v>
      </c>
      <c r="H149" s="176">
        <v>1</v>
      </c>
      <c r="I149" s="177"/>
      <c r="J149" s="178">
        <f>ROUND(I149*H149,2)</f>
        <v>0</v>
      </c>
      <c r="K149" s="174" t="s">
        <v>136</v>
      </c>
      <c r="L149" s="36"/>
      <c r="M149" s="179" t="s">
        <v>1</v>
      </c>
      <c r="N149" s="180" t="s">
        <v>38</v>
      </c>
      <c r="O149" s="74"/>
      <c r="P149" s="181">
        <f>O149*H149</f>
        <v>0</v>
      </c>
      <c r="Q149" s="181">
        <v>0</v>
      </c>
      <c r="R149" s="181">
        <f>Q149*H149</f>
        <v>0</v>
      </c>
      <c r="S149" s="181">
        <v>0</v>
      </c>
      <c r="T149" s="182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183" t="s">
        <v>130</v>
      </c>
      <c r="AT149" s="183" t="s">
        <v>132</v>
      </c>
      <c r="AU149" s="183" t="s">
        <v>80</v>
      </c>
      <c r="AY149" s="16" t="s">
        <v>131</v>
      </c>
      <c r="BE149" s="184">
        <f>IF(N149="základní",J149,0)</f>
        <v>0</v>
      </c>
      <c r="BF149" s="184">
        <f>IF(N149="snížená",J149,0)</f>
        <v>0</v>
      </c>
      <c r="BG149" s="184">
        <f>IF(N149="zákl. přenesená",J149,0)</f>
        <v>0</v>
      </c>
      <c r="BH149" s="184">
        <f>IF(N149="sníž. přenesená",J149,0)</f>
        <v>0</v>
      </c>
      <c r="BI149" s="184">
        <f>IF(N149="nulová",J149,0)</f>
        <v>0</v>
      </c>
      <c r="BJ149" s="16" t="s">
        <v>80</v>
      </c>
      <c r="BK149" s="184">
        <f>ROUND(I149*H149,2)</f>
        <v>0</v>
      </c>
      <c r="BL149" s="16" t="s">
        <v>130</v>
      </c>
      <c r="BM149" s="183" t="s">
        <v>215</v>
      </c>
    </row>
    <row r="150" s="2" customFormat="1">
      <c r="A150" s="35"/>
      <c r="B150" s="36"/>
      <c r="C150" s="35"/>
      <c r="D150" s="185" t="s">
        <v>138</v>
      </c>
      <c r="E150" s="35"/>
      <c r="F150" s="186" t="s">
        <v>214</v>
      </c>
      <c r="G150" s="35"/>
      <c r="H150" s="35"/>
      <c r="I150" s="187"/>
      <c r="J150" s="35"/>
      <c r="K150" s="35"/>
      <c r="L150" s="36"/>
      <c r="M150" s="188"/>
      <c r="N150" s="189"/>
      <c r="O150" s="74"/>
      <c r="P150" s="74"/>
      <c r="Q150" s="74"/>
      <c r="R150" s="74"/>
      <c r="S150" s="74"/>
      <c r="T150" s="75"/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T150" s="16" t="s">
        <v>138</v>
      </c>
      <c r="AU150" s="16" t="s">
        <v>80</v>
      </c>
    </row>
    <row r="151" s="2" customFormat="1" ht="24.15" customHeight="1">
      <c r="A151" s="35"/>
      <c r="B151" s="171"/>
      <c r="C151" s="172" t="s">
        <v>8</v>
      </c>
      <c r="D151" s="172" t="s">
        <v>132</v>
      </c>
      <c r="E151" s="173" t="s">
        <v>216</v>
      </c>
      <c r="F151" s="174" t="s">
        <v>217</v>
      </c>
      <c r="G151" s="175" t="s">
        <v>135</v>
      </c>
      <c r="H151" s="176">
        <v>1</v>
      </c>
      <c r="I151" s="177"/>
      <c r="J151" s="178">
        <f>ROUND(I151*H151,2)</f>
        <v>0</v>
      </c>
      <c r="K151" s="174" t="s">
        <v>136</v>
      </c>
      <c r="L151" s="36"/>
      <c r="M151" s="179" t="s">
        <v>1</v>
      </c>
      <c r="N151" s="180" t="s">
        <v>38</v>
      </c>
      <c r="O151" s="74"/>
      <c r="P151" s="181">
        <f>O151*H151</f>
        <v>0</v>
      </c>
      <c r="Q151" s="181">
        <v>0</v>
      </c>
      <c r="R151" s="181">
        <f>Q151*H151</f>
        <v>0</v>
      </c>
      <c r="S151" s="181">
        <v>0</v>
      </c>
      <c r="T151" s="182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183" t="s">
        <v>130</v>
      </c>
      <c r="AT151" s="183" t="s">
        <v>132</v>
      </c>
      <c r="AU151" s="183" t="s">
        <v>80</v>
      </c>
      <c r="AY151" s="16" t="s">
        <v>131</v>
      </c>
      <c r="BE151" s="184">
        <f>IF(N151="základní",J151,0)</f>
        <v>0</v>
      </c>
      <c r="BF151" s="184">
        <f>IF(N151="snížená",J151,0)</f>
        <v>0</v>
      </c>
      <c r="BG151" s="184">
        <f>IF(N151="zákl. přenesená",J151,0)</f>
        <v>0</v>
      </c>
      <c r="BH151" s="184">
        <f>IF(N151="sníž. přenesená",J151,0)</f>
        <v>0</v>
      </c>
      <c r="BI151" s="184">
        <f>IF(N151="nulová",J151,0)</f>
        <v>0</v>
      </c>
      <c r="BJ151" s="16" t="s">
        <v>80</v>
      </c>
      <c r="BK151" s="184">
        <f>ROUND(I151*H151,2)</f>
        <v>0</v>
      </c>
      <c r="BL151" s="16" t="s">
        <v>130</v>
      </c>
      <c r="BM151" s="183" t="s">
        <v>218</v>
      </c>
    </row>
    <row r="152" s="2" customFormat="1">
      <c r="A152" s="35"/>
      <c r="B152" s="36"/>
      <c r="C152" s="35"/>
      <c r="D152" s="185" t="s">
        <v>138</v>
      </c>
      <c r="E152" s="35"/>
      <c r="F152" s="186" t="s">
        <v>217</v>
      </c>
      <c r="G152" s="35"/>
      <c r="H152" s="35"/>
      <c r="I152" s="187"/>
      <c r="J152" s="35"/>
      <c r="K152" s="35"/>
      <c r="L152" s="36"/>
      <c r="M152" s="188"/>
      <c r="N152" s="189"/>
      <c r="O152" s="74"/>
      <c r="P152" s="74"/>
      <c r="Q152" s="74"/>
      <c r="R152" s="74"/>
      <c r="S152" s="74"/>
      <c r="T152" s="75"/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T152" s="16" t="s">
        <v>138</v>
      </c>
      <c r="AU152" s="16" t="s">
        <v>80</v>
      </c>
    </row>
    <row r="153" s="2" customFormat="1" ht="24.15" customHeight="1">
      <c r="A153" s="35"/>
      <c r="B153" s="171"/>
      <c r="C153" s="172" t="s">
        <v>219</v>
      </c>
      <c r="D153" s="172" t="s">
        <v>132</v>
      </c>
      <c r="E153" s="173" t="s">
        <v>220</v>
      </c>
      <c r="F153" s="174" t="s">
        <v>221</v>
      </c>
      <c r="G153" s="175" t="s">
        <v>135</v>
      </c>
      <c r="H153" s="176">
        <v>1</v>
      </c>
      <c r="I153" s="177"/>
      <c r="J153" s="178">
        <f>ROUND(I153*H153,2)</f>
        <v>0</v>
      </c>
      <c r="K153" s="174" t="s">
        <v>136</v>
      </c>
      <c r="L153" s="36"/>
      <c r="M153" s="179" t="s">
        <v>1</v>
      </c>
      <c r="N153" s="180" t="s">
        <v>38</v>
      </c>
      <c r="O153" s="74"/>
      <c r="P153" s="181">
        <f>O153*H153</f>
        <v>0</v>
      </c>
      <c r="Q153" s="181">
        <v>0</v>
      </c>
      <c r="R153" s="181">
        <f>Q153*H153</f>
        <v>0</v>
      </c>
      <c r="S153" s="181">
        <v>0</v>
      </c>
      <c r="T153" s="182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183" t="s">
        <v>130</v>
      </c>
      <c r="AT153" s="183" t="s">
        <v>132</v>
      </c>
      <c r="AU153" s="183" t="s">
        <v>80</v>
      </c>
      <c r="AY153" s="16" t="s">
        <v>131</v>
      </c>
      <c r="BE153" s="184">
        <f>IF(N153="základní",J153,0)</f>
        <v>0</v>
      </c>
      <c r="BF153" s="184">
        <f>IF(N153="snížená",J153,0)</f>
        <v>0</v>
      </c>
      <c r="BG153" s="184">
        <f>IF(N153="zákl. přenesená",J153,0)</f>
        <v>0</v>
      </c>
      <c r="BH153" s="184">
        <f>IF(N153="sníž. přenesená",J153,0)</f>
        <v>0</v>
      </c>
      <c r="BI153" s="184">
        <f>IF(N153="nulová",J153,0)</f>
        <v>0</v>
      </c>
      <c r="BJ153" s="16" t="s">
        <v>80</v>
      </c>
      <c r="BK153" s="184">
        <f>ROUND(I153*H153,2)</f>
        <v>0</v>
      </c>
      <c r="BL153" s="16" t="s">
        <v>130</v>
      </c>
      <c r="BM153" s="183" t="s">
        <v>222</v>
      </c>
    </row>
    <row r="154" s="2" customFormat="1">
      <c r="A154" s="35"/>
      <c r="B154" s="36"/>
      <c r="C154" s="35"/>
      <c r="D154" s="185" t="s">
        <v>138</v>
      </c>
      <c r="E154" s="35"/>
      <c r="F154" s="186" t="s">
        <v>221</v>
      </c>
      <c r="G154" s="35"/>
      <c r="H154" s="35"/>
      <c r="I154" s="187"/>
      <c r="J154" s="35"/>
      <c r="K154" s="35"/>
      <c r="L154" s="36"/>
      <c r="M154" s="191"/>
      <c r="N154" s="192"/>
      <c r="O154" s="193"/>
      <c r="P154" s="193"/>
      <c r="Q154" s="193"/>
      <c r="R154" s="193"/>
      <c r="S154" s="193"/>
      <c r="T154" s="194"/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T154" s="16" t="s">
        <v>138</v>
      </c>
      <c r="AU154" s="16" t="s">
        <v>80</v>
      </c>
    </row>
    <row r="155" s="2" customFormat="1" ht="6.96" customHeight="1">
      <c r="A155" s="35"/>
      <c r="B155" s="57"/>
      <c r="C155" s="58"/>
      <c r="D155" s="58"/>
      <c r="E155" s="58"/>
      <c r="F155" s="58"/>
      <c r="G155" s="58"/>
      <c r="H155" s="58"/>
      <c r="I155" s="58"/>
      <c r="J155" s="58"/>
      <c r="K155" s="58"/>
      <c r="L155" s="36"/>
      <c r="M155" s="35"/>
      <c r="O155" s="35"/>
      <c r="P155" s="35"/>
      <c r="Q155" s="35"/>
      <c r="R155" s="35"/>
      <c r="S155" s="35"/>
      <c r="T155" s="35"/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</row>
  </sheetData>
  <autoFilter ref="C120:K154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09:H109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5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92</v>
      </c>
      <c r="AZ2" s="195" t="s">
        <v>223</v>
      </c>
      <c r="BA2" s="195" t="s">
        <v>223</v>
      </c>
      <c r="BB2" s="195" t="s">
        <v>1</v>
      </c>
      <c r="BC2" s="195" t="s">
        <v>224</v>
      </c>
      <c r="BD2" s="195" t="s">
        <v>86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93</v>
      </c>
      <c r="AZ3" s="195" t="s">
        <v>225</v>
      </c>
      <c r="BA3" s="195" t="s">
        <v>225</v>
      </c>
      <c r="BB3" s="195" t="s">
        <v>1</v>
      </c>
      <c r="BC3" s="195" t="s">
        <v>130</v>
      </c>
      <c r="BD3" s="195" t="s">
        <v>86</v>
      </c>
    </row>
    <row r="4" s="1" customFormat="1" ht="24.96" customHeight="1">
      <c r="B4" s="19"/>
      <c r="D4" s="20" t="s">
        <v>106</v>
      </c>
      <c r="L4" s="19"/>
      <c r="M4" s="126" t="s">
        <v>10</v>
      </c>
      <c r="AT4" s="16" t="s">
        <v>3</v>
      </c>
      <c r="AZ4" s="195" t="s">
        <v>226</v>
      </c>
      <c r="BA4" s="195" t="s">
        <v>226</v>
      </c>
      <c r="BB4" s="195" t="s">
        <v>1</v>
      </c>
      <c r="BC4" s="195" t="s">
        <v>227</v>
      </c>
      <c r="BD4" s="195" t="s">
        <v>86</v>
      </c>
    </row>
    <row r="5" s="1" customFormat="1" ht="6.96" customHeight="1">
      <c r="B5" s="19"/>
      <c r="L5" s="19"/>
      <c r="AZ5" s="195" t="s">
        <v>228</v>
      </c>
      <c r="BA5" s="195" t="s">
        <v>228</v>
      </c>
      <c r="BB5" s="195" t="s">
        <v>1</v>
      </c>
      <c r="BC5" s="195" t="s">
        <v>229</v>
      </c>
      <c r="BD5" s="195" t="s">
        <v>86</v>
      </c>
    </row>
    <row r="6" s="1" customFormat="1" ht="12" customHeight="1">
      <c r="B6" s="19"/>
      <c r="D6" s="29" t="s">
        <v>16</v>
      </c>
      <c r="L6" s="19"/>
      <c r="AZ6" s="195" t="s">
        <v>230</v>
      </c>
      <c r="BA6" s="195" t="s">
        <v>230</v>
      </c>
      <c r="BB6" s="195" t="s">
        <v>1</v>
      </c>
      <c r="BC6" s="195" t="s">
        <v>231</v>
      </c>
      <c r="BD6" s="195" t="s">
        <v>86</v>
      </c>
    </row>
    <row r="7" s="1" customFormat="1" ht="26.25" customHeight="1">
      <c r="B7" s="19"/>
      <c r="E7" s="127" t="str">
        <f>'Rekapitulace stavby'!K6</f>
        <v>Prodloužení tramvajové trati v ulici Merhautova na sídliště Lesná I. etapa - OBJEKTY SÚS</v>
      </c>
      <c r="F7" s="29"/>
      <c r="G7" s="29"/>
      <c r="H7" s="29"/>
      <c r="L7" s="19"/>
      <c r="AZ7" s="195" t="s">
        <v>232</v>
      </c>
      <c r="BA7" s="195" t="s">
        <v>232</v>
      </c>
      <c r="BB7" s="195" t="s">
        <v>1</v>
      </c>
      <c r="BC7" s="195" t="s">
        <v>233</v>
      </c>
      <c r="BD7" s="195" t="s">
        <v>86</v>
      </c>
    </row>
    <row r="8" s="2" customFormat="1" ht="12" customHeight="1">
      <c r="A8" s="35"/>
      <c r="B8" s="36"/>
      <c r="C8" s="35"/>
      <c r="D8" s="29" t="s">
        <v>107</v>
      </c>
      <c r="E8" s="35"/>
      <c r="F8" s="35"/>
      <c r="G8" s="35"/>
      <c r="H8" s="35"/>
      <c r="I8" s="35"/>
      <c r="J8" s="35"/>
      <c r="K8" s="35"/>
      <c r="L8" s="52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  <c r="AZ8" s="195" t="s">
        <v>234</v>
      </c>
      <c r="BA8" s="195" t="s">
        <v>234</v>
      </c>
      <c r="BB8" s="195" t="s">
        <v>1</v>
      </c>
      <c r="BC8" s="195" t="s">
        <v>235</v>
      </c>
      <c r="BD8" s="195" t="s">
        <v>86</v>
      </c>
    </row>
    <row r="9" s="2" customFormat="1" ht="16.5" customHeight="1">
      <c r="A9" s="35"/>
      <c r="B9" s="36"/>
      <c r="C9" s="35"/>
      <c r="D9" s="35"/>
      <c r="E9" s="64" t="s">
        <v>236</v>
      </c>
      <c r="F9" s="35"/>
      <c r="G9" s="35"/>
      <c r="H9" s="35"/>
      <c r="I9" s="35"/>
      <c r="J9" s="35"/>
      <c r="K9" s="35"/>
      <c r="L9" s="52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  <c r="AZ9" s="195" t="s">
        <v>237</v>
      </c>
      <c r="BA9" s="195" t="s">
        <v>237</v>
      </c>
      <c r="BB9" s="195" t="s">
        <v>1</v>
      </c>
      <c r="BC9" s="195" t="s">
        <v>238</v>
      </c>
      <c r="BD9" s="195" t="s">
        <v>86</v>
      </c>
    </row>
    <row r="10" s="2" customFormat="1">
      <c r="A10" s="35"/>
      <c r="B10" s="36"/>
      <c r="C10" s="35"/>
      <c r="D10" s="35"/>
      <c r="E10" s="35"/>
      <c r="F10" s="35"/>
      <c r="G10" s="35"/>
      <c r="H10" s="35"/>
      <c r="I10" s="35"/>
      <c r="J10" s="35"/>
      <c r="K10" s="35"/>
      <c r="L10" s="52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  <c r="AZ10" s="195" t="s">
        <v>239</v>
      </c>
      <c r="BA10" s="195" t="s">
        <v>239</v>
      </c>
      <c r="BB10" s="195" t="s">
        <v>1</v>
      </c>
      <c r="BC10" s="195" t="s">
        <v>240</v>
      </c>
      <c r="BD10" s="195" t="s">
        <v>86</v>
      </c>
    </row>
    <row r="11" s="2" customFormat="1" ht="12" customHeight="1">
      <c r="A11" s="35"/>
      <c r="B11" s="36"/>
      <c r="C11" s="35"/>
      <c r="D11" s="29" t="s">
        <v>18</v>
      </c>
      <c r="E11" s="35"/>
      <c r="F11" s="24" t="s">
        <v>1</v>
      </c>
      <c r="G11" s="35"/>
      <c r="H11" s="35"/>
      <c r="I11" s="29" t="s">
        <v>19</v>
      </c>
      <c r="J11" s="24" t="s">
        <v>1</v>
      </c>
      <c r="K11" s="35"/>
      <c r="L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  <c r="AZ11" s="195" t="s">
        <v>241</v>
      </c>
      <c r="BA11" s="195" t="s">
        <v>241</v>
      </c>
      <c r="BB11" s="195" t="s">
        <v>1</v>
      </c>
      <c r="BC11" s="195" t="s">
        <v>8</v>
      </c>
      <c r="BD11" s="195" t="s">
        <v>86</v>
      </c>
    </row>
    <row r="12" s="2" customFormat="1" ht="12" customHeight="1">
      <c r="A12" s="35"/>
      <c r="B12" s="36"/>
      <c r="C12" s="35"/>
      <c r="D12" s="29" t="s">
        <v>20</v>
      </c>
      <c r="E12" s="35"/>
      <c r="F12" s="24" t="s">
        <v>21</v>
      </c>
      <c r="G12" s="35"/>
      <c r="H12" s="35"/>
      <c r="I12" s="29" t="s">
        <v>22</v>
      </c>
      <c r="J12" s="66" t="str">
        <f>'Rekapitulace stavby'!AN8</f>
        <v>17. 1. 2023</v>
      </c>
      <c r="K12" s="35"/>
      <c r="L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  <c r="AZ12" s="195" t="s">
        <v>242</v>
      </c>
      <c r="BA12" s="195" t="s">
        <v>242</v>
      </c>
      <c r="BB12" s="195" t="s">
        <v>1</v>
      </c>
      <c r="BC12" s="195" t="s">
        <v>233</v>
      </c>
      <c r="BD12" s="195" t="s">
        <v>86</v>
      </c>
    </row>
    <row r="13" s="2" customFormat="1" ht="10.8" customHeight="1">
      <c r="A13" s="35"/>
      <c r="B13" s="36"/>
      <c r="C13" s="35"/>
      <c r="D13" s="35"/>
      <c r="E13" s="35"/>
      <c r="F13" s="35"/>
      <c r="G13" s="35"/>
      <c r="H13" s="35"/>
      <c r="I13" s="35"/>
      <c r="J13" s="35"/>
      <c r="K13" s="35"/>
      <c r="L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  <c r="AZ13" s="195" t="s">
        <v>243</v>
      </c>
      <c r="BA13" s="195" t="s">
        <v>243</v>
      </c>
      <c r="BB13" s="195" t="s">
        <v>1</v>
      </c>
      <c r="BC13" s="195" t="s">
        <v>233</v>
      </c>
      <c r="BD13" s="195" t="s">
        <v>86</v>
      </c>
    </row>
    <row r="14" s="2" customFormat="1" ht="12" customHeight="1">
      <c r="A14" s="35"/>
      <c r="B14" s="36"/>
      <c r="C14" s="35"/>
      <c r="D14" s="29" t="s">
        <v>24</v>
      </c>
      <c r="E14" s="35"/>
      <c r="F14" s="35"/>
      <c r="G14" s="35"/>
      <c r="H14" s="35"/>
      <c r="I14" s="29" t="s">
        <v>25</v>
      </c>
      <c r="J14" s="24" t="str">
        <f>IF('Rekapitulace stavby'!AN10="","",'Rekapitulace stavby'!AN10)</f>
        <v/>
      </c>
      <c r="K14" s="35"/>
      <c r="L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Z14" s="195" t="s">
        <v>244</v>
      </c>
      <c r="BA14" s="195" t="s">
        <v>244</v>
      </c>
      <c r="BB14" s="195" t="s">
        <v>1</v>
      </c>
      <c r="BC14" s="195" t="s">
        <v>233</v>
      </c>
      <c r="BD14" s="195" t="s">
        <v>86</v>
      </c>
    </row>
    <row r="15" s="2" customFormat="1" ht="18" customHeight="1">
      <c r="A15" s="35"/>
      <c r="B15" s="36"/>
      <c r="C15" s="35"/>
      <c r="D15" s="35"/>
      <c r="E15" s="24" t="str">
        <f>IF('Rekapitulace stavby'!E11="","",'Rekapitulace stavby'!E11)</f>
        <v xml:space="preserve"> </v>
      </c>
      <c r="F15" s="35"/>
      <c r="G15" s="35"/>
      <c r="H15" s="35"/>
      <c r="I15" s="29" t="s">
        <v>26</v>
      </c>
      <c r="J15" s="24" t="str">
        <f>IF('Rekapitulace stavby'!AN11="","",'Rekapitulace stavby'!AN11)</f>
        <v/>
      </c>
      <c r="K15" s="35"/>
      <c r="L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  <c r="AZ15" s="195" t="s">
        <v>245</v>
      </c>
      <c r="BA15" s="195" t="s">
        <v>245</v>
      </c>
      <c r="BB15" s="195" t="s">
        <v>1</v>
      </c>
      <c r="BC15" s="195" t="s">
        <v>233</v>
      </c>
      <c r="BD15" s="195" t="s">
        <v>86</v>
      </c>
    </row>
    <row r="16" s="2" customFormat="1" ht="6.96" customHeight="1">
      <c r="A16" s="35"/>
      <c r="B16" s="36"/>
      <c r="C16" s="35"/>
      <c r="D16" s="35"/>
      <c r="E16" s="35"/>
      <c r="F16" s="35"/>
      <c r="G16" s="35"/>
      <c r="H16" s="35"/>
      <c r="I16" s="35"/>
      <c r="J16" s="35"/>
      <c r="K16" s="35"/>
      <c r="L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  <c r="AZ16" s="195" t="s">
        <v>246</v>
      </c>
      <c r="BA16" s="195" t="s">
        <v>246</v>
      </c>
      <c r="BB16" s="195" t="s">
        <v>1</v>
      </c>
      <c r="BC16" s="195" t="s">
        <v>247</v>
      </c>
      <c r="BD16" s="195" t="s">
        <v>86</v>
      </c>
    </row>
    <row r="17" s="2" customFormat="1" ht="12" customHeight="1">
      <c r="A17" s="35"/>
      <c r="B17" s="36"/>
      <c r="C17" s="35"/>
      <c r="D17" s="29" t="s">
        <v>27</v>
      </c>
      <c r="E17" s="35"/>
      <c r="F17" s="35"/>
      <c r="G17" s="35"/>
      <c r="H17" s="35"/>
      <c r="I17" s="29" t="s">
        <v>25</v>
      </c>
      <c r="J17" s="30" t="str">
        <f>'Rekapitulace stavby'!AN13</f>
        <v>Vyplň údaj</v>
      </c>
      <c r="K17" s="35"/>
      <c r="L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  <c r="AZ17" s="195" t="s">
        <v>248</v>
      </c>
      <c r="BA17" s="195" t="s">
        <v>248</v>
      </c>
      <c r="BB17" s="195" t="s">
        <v>1</v>
      </c>
      <c r="BC17" s="195" t="s">
        <v>233</v>
      </c>
      <c r="BD17" s="195" t="s">
        <v>86</v>
      </c>
    </row>
    <row r="18" s="2" customFormat="1" ht="18" customHeight="1">
      <c r="A18" s="35"/>
      <c r="B18" s="36"/>
      <c r="C18" s="35"/>
      <c r="D18" s="35"/>
      <c r="E18" s="30" t="str">
        <f>'Rekapitulace stavby'!E14</f>
        <v>Vyplň údaj</v>
      </c>
      <c r="F18" s="24"/>
      <c r="G18" s="24"/>
      <c r="H18" s="24"/>
      <c r="I18" s="29" t="s">
        <v>26</v>
      </c>
      <c r="J18" s="30" t="str">
        <f>'Rekapitulace stavby'!AN14</f>
        <v>Vyplň údaj</v>
      </c>
      <c r="K18" s="35"/>
      <c r="L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  <c r="AZ18" s="195" t="s">
        <v>249</v>
      </c>
      <c r="BA18" s="195" t="s">
        <v>249</v>
      </c>
      <c r="BB18" s="195" t="s">
        <v>1</v>
      </c>
      <c r="BC18" s="195" t="s">
        <v>233</v>
      </c>
      <c r="BD18" s="195" t="s">
        <v>86</v>
      </c>
    </row>
    <row r="19" s="2" customFormat="1" ht="6.96" customHeight="1">
      <c r="A19" s="35"/>
      <c r="B19" s="36"/>
      <c r="C19" s="35"/>
      <c r="D19" s="35"/>
      <c r="E19" s="35"/>
      <c r="F19" s="35"/>
      <c r="G19" s="35"/>
      <c r="H19" s="35"/>
      <c r="I19" s="35"/>
      <c r="J19" s="35"/>
      <c r="K19" s="35"/>
      <c r="L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  <c r="AZ19" s="195" t="s">
        <v>250</v>
      </c>
      <c r="BA19" s="195" t="s">
        <v>250</v>
      </c>
      <c r="BB19" s="195" t="s">
        <v>1</v>
      </c>
      <c r="BC19" s="195" t="s">
        <v>186</v>
      </c>
      <c r="BD19" s="195" t="s">
        <v>86</v>
      </c>
    </row>
    <row r="20" s="2" customFormat="1" ht="12" customHeight="1">
      <c r="A20" s="35"/>
      <c r="B20" s="36"/>
      <c r="C20" s="35"/>
      <c r="D20" s="29" t="s">
        <v>29</v>
      </c>
      <c r="E20" s="35"/>
      <c r="F20" s="35"/>
      <c r="G20" s="35"/>
      <c r="H20" s="35"/>
      <c r="I20" s="29" t="s">
        <v>25</v>
      </c>
      <c r="J20" s="24" t="str">
        <f>IF('Rekapitulace stavby'!AN16="","",'Rekapitulace stavby'!AN16)</f>
        <v/>
      </c>
      <c r="K20" s="35"/>
      <c r="L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  <c r="AZ20" s="195" t="s">
        <v>251</v>
      </c>
      <c r="BA20" s="195" t="s">
        <v>251</v>
      </c>
      <c r="BB20" s="195" t="s">
        <v>1</v>
      </c>
      <c r="BC20" s="195" t="s">
        <v>252</v>
      </c>
      <c r="BD20" s="195" t="s">
        <v>86</v>
      </c>
    </row>
    <row r="21" s="2" customFormat="1" ht="18" customHeight="1">
      <c r="A21" s="35"/>
      <c r="B21" s="36"/>
      <c r="C21" s="35"/>
      <c r="D21" s="35"/>
      <c r="E21" s="24" t="str">
        <f>IF('Rekapitulace stavby'!E17="","",'Rekapitulace stavby'!E17)</f>
        <v xml:space="preserve"> </v>
      </c>
      <c r="F21" s="35"/>
      <c r="G21" s="35"/>
      <c r="H21" s="35"/>
      <c r="I21" s="29" t="s">
        <v>26</v>
      </c>
      <c r="J21" s="24" t="str">
        <f>IF('Rekapitulace stavby'!AN17="","",'Rekapitulace stavby'!AN17)</f>
        <v/>
      </c>
      <c r="K21" s="35"/>
      <c r="L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  <c r="AZ21" s="195" t="s">
        <v>253</v>
      </c>
      <c r="BA21" s="195" t="s">
        <v>253</v>
      </c>
      <c r="BB21" s="195" t="s">
        <v>1</v>
      </c>
      <c r="BC21" s="195" t="s">
        <v>254</v>
      </c>
      <c r="BD21" s="195" t="s">
        <v>86</v>
      </c>
    </row>
    <row r="22" s="2" customFormat="1" ht="6.96" customHeight="1">
      <c r="A22" s="35"/>
      <c r="B22" s="36"/>
      <c r="C22" s="35"/>
      <c r="D22" s="35"/>
      <c r="E22" s="35"/>
      <c r="F22" s="35"/>
      <c r="G22" s="35"/>
      <c r="H22" s="35"/>
      <c r="I22" s="35"/>
      <c r="J22" s="35"/>
      <c r="K22" s="35"/>
      <c r="L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  <c r="AZ22" s="195" t="s">
        <v>255</v>
      </c>
      <c r="BA22" s="195" t="s">
        <v>255</v>
      </c>
      <c r="BB22" s="195" t="s">
        <v>1</v>
      </c>
      <c r="BC22" s="195" t="s">
        <v>256</v>
      </c>
      <c r="BD22" s="195" t="s">
        <v>86</v>
      </c>
    </row>
    <row r="23" s="2" customFormat="1" ht="12" customHeight="1">
      <c r="A23" s="35"/>
      <c r="B23" s="36"/>
      <c r="C23" s="35"/>
      <c r="D23" s="29" t="s">
        <v>31</v>
      </c>
      <c r="E23" s="35"/>
      <c r="F23" s="35"/>
      <c r="G23" s="35"/>
      <c r="H23" s="35"/>
      <c r="I23" s="29" t="s">
        <v>25</v>
      </c>
      <c r="J23" s="24" t="str">
        <f>IF('Rekapitulace stavby'!AN19="","",'Rekapitulace stavby'!AN19)</f>
        <v/>
      </c>
      <c r="K23" s="35"/>
      <c r="L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Z23" s="195" t="s">
        <v>257</v>
      </c>
      <c r="BA23" s="195" t="s">
        <v>257</v>
      </c>
      <c r="BB23" s="195" t="s">
        <v>1</v>
      </c>
      <c r="BC23" s="195" t="s">
        <v>254</v>
      </c>
      <c r="BD23" s="195" t="s">
        <v>86</v>
      </c>
    </row>
    <row r="24" s="2" customFormat="1" ht="18" customHeight="1">
      <c r="A24" s="35"/>
      <c r="B24" s="36"/>
      <c r="C24" s="35"/>
      <c r="D24" s="35"/>
      <c r="E24" s="24" t="str">
        <f>IF('Rekapitulace stavby'!E20="","",'Rekapitulace stavby'!E20)</f>
        <v xml:space="preserve"> </v>
      </c>
      <c r="F24" s="35"/>
      <c r="G24" s="35"/>
      <c r="H24" s="35"/>
      <c r="I24" s="29" t="s">
        <v>26</v>
      </c>
      <c r="J24" s="24" t="str">
        <f>IF('Rekapitulace stavby'!AN20="","",'Rekapitulace stavby'!AN20)</f>
        <v/>
      </c>
      <c r="K24" s="35"/>
      <c r="L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  <c r="AZ24" s="195" t="s">
        <v>258</v>
      </c>
      <c r="BA24" s="195" t="s">
        <v>258</v>
      </c>
      <c r="BB24" s="195" t="s">
        <v>1</v>
      </c>
      <c r="BC24" s="195" t="s">
        <v>256</v>
      </c>
      <c r="BD24" s="195" t="s">
        <v>86</v>
      </c>
    </row>
    <row r="25" s="2" customFormat="1" ht="6.96" customHeight="1">
      <c r="A25" s="35"/>
      <c r="B25" s="36"/>
      <c r="C25" s="35"/>
      <c r="D25" s="35"/>
      <c r="E25" s="35"/>
      <c r="F25" s="35"/>
      <c r="G25" s="35"/>
      <c r="H25" s="35"/>
      <c r="I25" s="35"/>
      <c r="J25" s="35"/>
      <c r="K25" s="35"/>
      <c r="L25" s="52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Z25" s="195" t="s">
        <v>259</v>
      </c>
      <c r="BA25" s="195" t="s">
        <v>259</v>
      </c>
      <c r="BB25" s="195" t="s">
        <v>1</v>
      </c>
      <c r="BC25" s="195" t="s">
        <v>254</v>
      </c>
      <c r="BD25" s="195" t="s">
        <v>86</v>
      </c>
    </row>
    <row r="26" s="2" customFormat="1" ht="12" customHeight="1">
      <c r="A26" s="35"/>
      <c r="B26" s="36"/>
      <c r="C26" s="35"/>
      <c r="D26" s="29" t="s">
        <v>32</v>
      </c>
      <c r="E26" s="35"/>
      <c r="F26" s="35"/>
      <c r="G26" s="35"/>
      <c r="H26" s="35"/>
      <c r="I26" s="35"/>
      <c r="J26" s="35"/>
      <c r="K26" s="35"/>
      <c r="L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Z26" s="195" t="s">
        <v>260</v>
      </c>
      <c r="BA26" s="195" t="s">
        <v>260</v>
      </c>
      <c r="BB26" s="195" t="s">
        <v>1</v>
      </c>
      <c r="BC26" s="195" t="s">
        <v>256</v>
      </c>
      <c r="BD26" s="195" t="s">
        <v>86</v>
      </c>
    </row>
    <row r="27" s="8" customFormat="1" ht="16.5" customHeight="1">
      <c r="A27" s="128"/>
      <c r="B27" s="129"/>
      <c r="C27" s="128"/>
      <c r="D27" s="128"/>
      <c r="E27" s="33" t="s">
        <v>1</v>
      </c>
      <c r="F27" s="33"/>
      <c r="G27" s="33"/>
      <c r="H27" s="33"/>
      <c r="I27" s="128"/>
      <c r="J27" s="128"/>
      <c r="K27" s="128"/>
      <c r="L27" s="130"/>
      <c r="S27" s="128"/>
      <c r="T27" s="128"/>
      <c r="U27" s="128"/>
      <c r="V27" s="128"/>
      <c r="W27" s="128"/>
      <c r="X27" s="128"/>
      <c r="Y27" s="128"/>
      <c r="Z27" s="128"/>
      <c r="AA27" s="128"/>
      <c r="AB27" s="128"/>
      <c r="AC27" s="128"/>
      <c r="AD27" s="128"/>
      <c r="AE27" s="128"/>
      <c r="AZ27" s="196" t="s">
        <v>261</v>
      </c>
      <c r="BA27" s="196" t="s">
        <v>261</v>
      </c>
      <c r="BB27" s="196" t="s">
        <v>1</v>
      </c>
      <c r="BC27" s="196" t="s">
        <v>262</v>
      </c>
      <c r="BD27" s="196" t="s">
        <v>86</v>
      </c>
    </row>
    <row r="28" s="2" customFormat="1" ht="6.96" customHeight="1">
      <c r="A28" s="35"/>
      <c r="B28" s="36"/>
      <c r="C28" s="35"/>
      <c r="D28" s="35"/>
      <c r="E28" s="35"/>
      <c r="F28" s="35"/>
      <c r="G28" s="35"/>
      <c r="H28" s="35"/>
      <c r="I28" s="35"/>
      <c r="J28" s="35"/>
      <c r="K28" s="35"/>
      <c r="L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  <c r="AZ28" s="195" t="s">
        <v>263</v>
      </c>
      <c r="BA28" s="195" t="s">
        <v>263</v>
      </c>
      <c r="BB28" s="195" t="s">
        <v>1</v>
      </c>
      <c r="BC28" s="195" t="s">
        <v>264</v>
      </c>
      <c r="BD28" s="195" t="s">
        <v>86</v>
      </c>
    </row>
    <row r="29" s="2" customFormat="1" ht="6.96" customHeight="1">
      <c r="A29" s="35"/>
      <c r="B29" s="36"/>
      <c r="C29" s="35"/>
      <c r="D29" s="87"/>
      <c r="E29" s="87"/>
      <c r="F29" s="87"/>
      <c r="G29" s="87"/>
      <c r="H29" s="87"/>
      <c r="I29" s="87"/>
      <c r="J29" s="87"/>
      <c r="K29" s="87"/>
      <c r="L29" s="52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  <c r="AZ29" s="195" t="s">
        <v>265</v>
      </c>
      <c r="BA29" s="195" t="s">
        <v>265</v>
      </c>
      <c r="BB29" s="195" t="s">
        <v>1</v>
      </c>
      <c r="BC29" s="195" t="s">
        <v>266</v>
      </c>
      <c r="BD29" s="195" t="s">
        <v>86</v>
      </c>
    </row>
    <row r="30" s="2" customFormat="1" ht="25.44" customHeight="1">
      <c r="A30" s="35"/>
      <c r="B30" s="36"/>
      <c r="C30" s="35"/>
      <c r="D30" s="131" t="s">
        <v>33</v>
      </c>
      <c r="E30" s="35"/>
      <c r="F30" s="35"/>
      <c r="G30" s="35"/>
      <c r="H30" s="35"/>
      <c r="I30" s="35"/>
      <c r="J30" s="93">
        <f>ROUND(J121, 2)</f>
        <v>0</v>
      </c>
      <c r="K30" s="35"/>
      <c r="L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  <c r="AZ30" s="195" t="s">
        <v>267</v>
      </c>
      <c r="BA30" s="195" t="s">
        <v>267</v>
      </c>
      <c r="BB30" s="195" t="s">
        <v>1</v>
      </c>
      <c r="BC30" s="195" t="s">
        <v>268</v>
      </c>
      <c r="BD30" s="195" t="s">
        <v>86</v>
      </c>
    </row>
    <row r="31" s="2" customFormat="1" ht="6.96" customHeight="1">
      <c r="A31" s="35"/>
      <c r="B31" s="36"/>
      <c r="C31" s="35"/>
      <c r="D31" s="87"/>
      <c r="E31" s="87"/>
      <c r="F31" s="87"/>
      <c r="G31" s="87"/>
      <c r="H31" s="87"/>
      <c r="I31" s="87"/>
      <c r="J31" s="87"/>
      <c r="K31" s="87"/>
      <c r="L31" s="52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  <c r="AZ31" s="195" t="s">
        <v>269</v>
      </c>
      <c r="BA31" s="195" t="s">
        <v>269</v>
      </c>
      <c r="BB31" s="195" t="s">
        <v>1</v>
      </c>
      <c r="BC31" s="195" t="s">
        <v>270</v>
      </c>
      <c r="BD31" s="195" t="s">
        <v>86</v>
      </c>
    </row>
    <row r="32" s="2" customFormat="1" ht="14.4" customHeight="1">
      <c r="A32" s="35"/>
      <c r="B32" s="36"/>
      <c r="C32" s="35"/>
      <c r="D32" s="35"/>
      <c r="E32" s="35"/>
      <c r="F32" s="40" t="s">
        <v>35</v>
      </c>
      <c r="G32" s="35"/>
      <c r="H32" s="35"/>
      <c r="I32" s="40" t="s">
        <v>34</v>
      </c>
      <c r="J32" s="40" t="s">
        <v>36</v>
      </c>
      <c r="K32" s="35"/>
      <c r="L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  <c r="AZ32" s="195" t="s">
        <v>271</v>
      </c>
      <c r="BA32" s="195" t="s">
        <v>271</v>
      </c>
      <c r="BB32" s="195" t="s">
        <v>1</v>
      </c>
      <c r="BC32" s="195" t="s">
        <v>272</v>
      </c>
      <c r="BD32" s="195" t="s">
        <v>86</v>
      </c>
    </row>
    <row r="33" s="2" customFormat="1" ht="14.4" customHeight="1">
      <c r="A33" s="35"/>
      <c r="B33" s="36"/>
      <c r="C33" s="35"/>
      <c r="D33" s="132" t="s">
        <v>37</v>
      </c>
      <c r="E33" s="29" t="s">
        <v>38</v>
      </c>
      <c r="F33" s="133">
        <f>ROUND((SUM(BE121:BE504)),  2)</f>
        <v>0</v>
      </c>
      <c r="G33" s="35"/>
      <c r="H33" s="35"/>
      <c r="I33" s="134">
        <v>0.20999999999999999</v>
      </c>
      <c r="J33" s="133">
        <f>ROUND(((SUM(BE121:BE504))*I33),  2)</f>
        <v>0</v>
      </c>
      <c r="K33" s="35"/>
      <c r="L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  <c r="AZ33" s="195" t="s">
        <v>273</v>
      </c>
      <c r="BA33" s="195" t="s">
        <v>273</v>
      </c>
      <c r="BB33" s="195" t="s">
        <v>1</v>
      </c>
      <c r="BC33" s="195" t="s">
        <v>274</v>
      </c>
      <c r="BD33" s="195" t="s">
        <v>86</v>
      </c>
    </row>
    <row r="34" s="2" customFormat="1" ht="14.4" customHeight="1">
      <c r="A34" s="35"/>
      <c r="B34" s="36"/>
      <c r="C34" s="35"/>
      <c r="D34" s="35"/>
      <c r="E34" s="29" t="s">
        <v>39</v>
      </c>
      <c r="F34" s="133">
        <f>ROUND((SUM(BF121:BF504)),  2)</f>
        <v>0</v>
      </c>
      <c r="G34" s="35"/>
      <c r="H34" s="35"/>
      <c r="I34" s="134">
        <v>0.14999999999999999</v>
      </c>
      <c r="J34" s="133">
        <f>ROUND(((SUM(BF121:BF504))*I34),  2)</f>
        <v>0</v>
      </c>
      <c r="K34" s="35"/>
      <c r="L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Z34" s="195" t="s">
        <v>275</v>
      </c>
      <c r="BA34" s="195" t="s">
        <v>275</v>
      </c>
      <c r="BB34" s="195" t="s">
        <v>1</v>
      </c>
      <c r="BC34" s="195" t="s">
        <v>276</v>
      </c>
      <c r="BD34" s="195" t="s">
        <v>86</v>
      </c>
    </row>
    <row r="35" hidden="1" s="2" customFormat="1" ht="14.4" customHeight="1">
      <c r="A35" s="35"/>
      <c r="B35" s="36"/>
      <c r="C35" s="35"/>
      <c r="D35" s="35"/>
      <c r="E35" s="29" t="s">
        <v>40</v>
      </c>
      <c r="F35" s="133">
        <f>ROUND((SUM(BG121:BG504)),  2)</f>
        <v>0</v>
      </c>
      <c r="G35" s="35"/>
      <c r="H35" s="35"/>
      <c r="I35" s="134">
        <v>0.20999999999999999</v>
      </c>
      <c r="J35" s="133">
        <f>0</f>
        <v>0</v>
      </c>
      <c r="K35" s="35"/>
      <c r="L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  <c r="AZ35" s="195" t="s">
        <v>277</v>
      </c>
      <c r="BA35" s="195" t="s">
        <v>277</v>
      </c>
      <c r="BB35" s="195" t="s">
        <v>1</v>
      </c>
      <c r="BC35" s="195" t="s">
        <v>266</v>
      </c>
      <c r="BD35" s="195" t="s">
        <v>86</v>
      </c>
    </row>
    <row r="36" hidden="1" s="2" customFormat="1" ht="14.4" customHeight="1">
      <c r="A36" s="35"/>
      <c r="B36" s="36"/>
      <c r="C36" s="35"/>
      <c r="D36" s="35"/>
      <c r="E36" s="29" t="s">
        <v>41</v>
      </c>
      <c r="F36" s="133">
        <f>ROUND((SUM(BH121:BH504)),  2)</f>
        <v>0</v>
      </c>
      <c r="G36" s="35"/>
      <c r="H36" s="35"/>
      <c r="I36" s="134">
        <v>0.14999999999999999</v>
      </c>
      <c r="J36" s="133">
        <f>0</f>
        <v>0</v>
      </c>
      <c r="K36" s="35"/>
      <c r="L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Z36" s="195" t="s">
        <v>278</v>
      </c>
      <c r="BA36" s="195" t="s">
        <v>278</v>
      </c>
      <c r="BB36" s="195" t="s">
        <v>1</v>
      </c>
      <c r="BC36" s="195" t="s">
        <v>279</v>
      </c>
      <c r="BD36" s="195" t="s">
        <v>86</v>
      </c>
    </row>
    <row r="37" hidden="1" s="2" customFormat="1" ht="14.4" customHeight="1">
      <c r="A37" s="35"/>
      <c r="B37" s="36"/>
      <c r="C37" s="35"/>
      <c r="D37" s="35"/>
      <c r="E37" s="29" t="s">
        <v>42</v>
      </c>
      <c r="F37" s="133">
        <f>ROUND((SUM(BI121:BI504)),  2)</f>
        <v>0</v>
      </c>
      <c r="G37" s="35"/>
      <c r="H37" s="35"/>
      <c r="I37" s="134">
        <v>0</v>
      </c>
      <c r="J37" s="133">
        <f>0</f>
        <v>0</v>
      </c>
      <c r="K37" s="35"/>
      <c r="L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  <c r="AZ37" s="195" t="s">
        <v>280</v>
      </c>
      <c r="BA37" s="195" t="s">
        <v>280</v>
      </c>
      <c r="BB37" s="195" t="s">
        <v>1</v>
      </c>
      <c r="BC37" s="195" t="s">
        <v>281</v>
      </c>
      <c r="BD37" s="195" t="s">
        <v>86</v>
      </c>
    </row>
    <row r="38" s="2" customFormat="1" ht="6.96" customHeight="1">
      <c r="A38" s="35"/>
      <c r="B38" s="36"/>
      <c r="C38" s="35"/>
      <c r="D38" s="35"/>
      <c r="E38" s="35"/>
      <c r="F38" s="35"/>
      <c r="G38" s="35"/>
      <c r="H38" s="35"/>
      <c r="I38" s="35"/>
      <c r="J38" s="35"/>
      <c r="K38" s="35"/>
      <c r="L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  <c r="AZ38" s="195" t="s">
        <v>282</v>
      </c>
      <c r="BA38" s="195" t="s">
        <v>282</v>
      </c>
      <c r="BB38" s="195" t="s">
        <v>1</v>
      </c>
      <c r="BC38" s="195" t="s">
        <v>283</v>
      </c>
      <c r="BD38" s="195" t="s">
        <v>86</v>
      </c>
    </row>
    <row r="39" s="2" customFormat="1" ht="25.44" customHeight="1">
      <c r="A39" s="35"/>
      <c r="B39" s="36"/>
      <c r="C39" s="135"/>
      <c r="D39" s="136" t="s">
        <v>43</v>
      </c>
      <c r="E39" s="78"/>
      <c r="F39" s="78"/>
      <c r="G39" s="137" t="s">
        <v>44</v>
      </c>
      <c r="H39" s="138" t="s">
        <v>45</v>
      </c>
      <c r="I39" s="78"/>
      <c r="J39" s="139">
        <f>SUM(J30:J37)</f>
        <v>0</v>
      </c>
      <c r="K39" s="140"/>
      <c r="L39" s="52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  <c r="AZ39" s="195" t="s">
        <v>284</v>
      </c>
      <c r="BA39" s="195" t="s">
        <v>284</v>
      </c>
      <c r="BB39" s="195" t="s">
        <v>1</v>
      </c>
      <c r="BC39" s="195" t="s">
        <v>285</v>
      </c>
      <c r="BD39" s="195" t="s">
        <v>86</v>
      </c>
    </row>
    <row r="40" s="2" customFormat="1" ht="14.4" customHeight="1">
      <c r="A40" s="35"/>
      <c r="B40" s="36"/>
      <c r="C40" s="35"/>
      <c r="D40" s="35"/>
      <c r="E40" s="35"/>
      <c r="F40" s="35"/>
      <c r="G40" s="35"/>
      <c r="H40" s="35"/>
      <c r="I40" s="35"/>
      <c r="J40" s="35"/>
      <c r="K40" s="35"/>
      <c r="L40" s="52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  <c r="AZ40" s="195" t="s">
        <v>286</v>
      </c>
      <c r="BA40" s="195" t="s">
        <v>286</v>
      </c>
      <c r="BB40" s="195" t="s">
        <v>1</v>
      </c>
      <c r="BC40" s="195" t="s">
        <v>287</v>
      </c>
      <c r="BD40" s="195" t="s">
        <v>86</v>
      </c>
    </row>
    <row r="41" s="1" customFormat="1" ht="14.4" customHeight="1">
      <c r="B41" s="19"/>
      <c r="L41" s="19"/>
      <c r="AZ41" s="195" t="s">
        <v>288</v>
      </c>
      <c r="BA41" s="195" t="s">
        <v>288</v>
      </c>
      <c r="BB41" s="195" t="s">
        <v>1</v>
      </c>
      <c r="BC41" s="195" t="s">
        <v>289</v>
      </c>
      <c r="BD41" s="195" t="s">
        <v>86</v>
      </c>
    </row>
    <row r="42" s="1" customFormat="1" ht="14.4" customHeight="1">
      <c r="B42" s="19"/>
      <c r="L42" s="19"/>
      <c r="AZ42" s="195" t="s">
        <v>290</v>
      </c>
      <c r="BA42" s="195" t="s">
        <v>290</v>
      </c>
      <c r="BB42" s="195" t="s">
        <v>1</v>
      </c>
      <c r="BC42" s="195" t="s">
        <v>291</v>
      </c>
      <c r="BD42" s="195" t="s">
        <v>86</v>
      </c>
    </row>
    <row r="43" s="1" customFormat="1" ht="14.4" customHeight="1">
      <c r="B43" s="19"/>
      <c r="L43" s="19"/>
      <c r="AZ43" s="195" t="s">
        <v>292</v>
      </c>
      <c r="BA43" s="195" t="s">
        <v>292</v>
      </c>
      <c r="BB43" s="195" t="s">
        <v>1</v>
      </c>
      <c r="BC43" s="195" t="s">
        <v>293</v>
      </c>
      <c r="BD43" s="195" t="s">
        <v>86</v>
      </c>
    </row>
    <row r="44" s="1" customFormat="1" ht="14.4" customHeight="1">
      <c r="B44" s="19"/>
      <c r="L44" s="19"/>
      <c r="AZ44" s="195" t="s">
        <v>294</v>
      </c>
      <c r="BA44" s="195" t="s">
        <v>294</v>
      </c>
      <c r="BB44" s="195" t="s">
        <v>1</v>
      </c>
      <c r="BC44" s="195" t="s">
        <v>295</v>
      </c>
      <c r="BD44" s="195" t="s">
        <v>86</v>
      </c>
    </row>
    <row r="45" s="1" customFormat="1" ht="14.4" customHeight="1">
      <c r="B45" s="19"/>
      <c r="L45" s="19"/>
      <c r="AZ45" s="195" t="s">
        <v>296</v>
      </c>
      <c r="BA45" s="195" t="s">
        <v>296</v>
      </c>
      <c r="BB45" s="195" t="s">
        <v>1</v>
      </c>
      <c r="BC45" s="195" t="s">
        <v>289</v>
      </c>
      <c r="BD45" s="195" t="s">
        <v>86</v>
      </c>
    </row>
    <row r="46" s="1" customFormat="1" ht="14.4" customHeight="1">
      <c r="B46" s="19"/>
      <c r="L46" s="19"/>
      <c r="AZ46" s="195" t="s">
        <v>297</v>
      </c>
      <c r="BA46" s="195" t="s">
        <v>297</v>
      </c>
      <c r="BB46" s="195" t="s">
        <v>1</v>
      </c>
      <c r="BC46" s="195" t="s">
        <v>298</v>
      </c>
      <c r="BD46" s="195" t="s">
        <v>86</v>
      </c>
    </row>
    <row r="47" s="1" customFormat="1" ht="14.4" customHeight="1">
      <c r="B47" s="19"/>
      <c r="L47" s="19"/>
      <c r="AZ47" s="195" t="s">
        <v>299</v>
      </c>
      <c r="BA47" s="195" t="s">
        <v>299</v>
      </c>
      <c r="BB47" s="195" t="s">
        <v>1</v>
      </c>
      <c r="BC47" s="195" t="s">
        <v>298</v>
      </c>
      <c r="BD47" s="195" t="s">
        <v>86</v>
      </c>
    </row>
    <row r="48" s="1" customFormat="1" ht="14.4" customHeight="1">
      <c r="B48" s="19"/>
      <c r="L48" s="19"/>
      <c r="AZ48" s="195" t="s">
        <v>300</v>
      </c>
      <c r="BA48" s="195" t="s">
        <v>300</v>
      </c>
      <c r="BB48" s="195" t="s">
        <v>1</v>
      </c>
      <c r="BC48" s="195" t="s">
        <v>298</v>
      </c>
      <c r="BD48" s="195" t="s">
        <v>86</v>
      </c>
    </row>
    <row r="49" s="1" customFormat="1" ht="14.4" customHeight="1">
      <c r="B49" s="19"/>
      <c r="L49" s="19"/>
      <c r="AZ49" s="195" t="s">
        <v>301</v>
      </c>
      <c r="BA49" s="195" t="s">
        <v>301</v>
      </c>
      <c r="BB49" s="195" t="s">
        <v>1</v>
      </c>
      <c r="BC49" s="195" t="s">
        <v>302</v>
      </c>
      <c r="BD49" s="195" t="s">
        <v>86</v>
      </c>
    </row>
    <row r="50" s="2" customFormat="1" ht="14.4" customHeight="1">
      <c r="B50" s="52"/>
      <c r="D50" s="53" t="s">
        <v>46</v>
      </c>
      <c r="E50" s="54"/>
      <c r="F50" s="54"/>
      <c r="G50" s="53" t="s">
        <v>47</v>
      </c>
      <c r="H50" s="54"/>
      <c r="I50" s="54"/>
      <c r="J50" s="54"/>
      <c r="K50" s="54"/>
      <c r="L50" s="52"/>
      <c r="AZ50" s="195" t="s">
        <v>303</v>
      </c>
      <c r="BA50" s="195" t="s">
        <v>303</v>
      </c>
      <c r="BB50" s="195" t="s">
        <v>1</v>
      </c>
      <c r="BC50" s="195" t="s">
        <v>304</v>
      </c>
      <c r="BD50" s="195" t="s">
        <v>86</v>
      </c>
    </row>
    <row r="51">
      <c r="B51" s="19"/>
      <c r="L51" s="19"/>
      <c r="AZ51" s="195" t="s">
        <v>305</v>
      </c>
      <c r="BA51" s="195" t="s">
        <v>305</v>
      </c>
      <c r="BB51" s="195" t="s">
        <v>1</v>
      </c>
      <c r="BC51" s="195" t="s">
        <v>306</v>
      </c>
      <c r="BD51" s="195" t="s">
        <v>86</v>
      </c>
    </row>
    <row r="52">
      <c r="B52" s="19"/>
      <c r="L52" s="19"/>
      <c r="AZ52" s="195" t="s">
        <v>307</v>
      </c>
      <c r="BA52" s="195" t="s">
        <v>307</v>
      </c>
      <c r="BB52" s="195" t="s">
        <v>1</v>
      </c>
      <c r="BC52" s="195" t="s">
        <v>308</v>
      </c>
      <c r="BD52" s="195" t="s">
        <v>86</v>
      </c>
    </row>
    <row r="53">
      <c r="B53" s="19"/>
      <c r="L53" s="19"/>
      <c r="AZ53" s="195" t="s">
        <v>309</v>
      </c>
      <c r="BA53" s="195" t="s">
        <v>309</v>
      </c>
      <c r="BB53" s="195" t="s">
        <v>1</v>
      </c>
      <c r="BC53" s="195" t="s">
        <v>304</v>
      </c>
      <c r="BD53" s="195" t="s">
        <v>86</v>
      </c>
    </row>
    <row r="54">
      <c r="B54" s="19"/>
      <c r="L54" s="19"/>
      <c r="AZ54" s="195" t="s">
        <v>310</v>
      </c>
      <c r="BA54" s="195" t="s">
        <v>310</v>
      </c>
      <c r="BB54" s="195" t="s">
        <v>1</v>
      </c>
      <c r="BC54" s="195" t="s">
        <v>311</v>
      </c>
      <c r="BD54" s="195" t="s">
        <v>86</v>
      </c>
    </row>
    <row r="55">
      <c r="B55" s="19"/>
      <c r="L55" s="19"/>
      <c r="AZ55" s="195" t="s">
        <v>312</v>
      </c>
      <c r="BA55" s="195" t="s">
        <v>312</v>
      </c>
      <c r="BB55" s="195" t="s">
        <v>1</v>
      </c>
      <c r="BC55" s="195" t="s">
        <v>313</v>
      </c>
      <c r="BD55" s="195" t="s">
        <v>86</v>
      </c>
    </row>
    <row r="56">
      <c r="B56" s="19"/>
      <c r="L56" s="19"/>
      <c r="AZ56" s="195" t="s">
        <v>314</v>
      </c>
      <c r="BA56" s="195" t="s">
        <v>314</v>
      </c>
      <c r="BB56" s="195" t="s">
        <v>1</v>
      </c>
      <c r="BC56" s="195" t="s">
        <v>315</v>
      </c>
      <c r="BD56" s="195" t="s">
        <v>86</v>
      </c>
    </row>
    <row r="57">
      <c r="B57" s="19"/>
      <c r="L57" s="19"/>
      <c r="AZ57" s="195" t="s">
        <v>316</v>
      </c>
      <c r="BA57" s="195" t="s">
        <v>316</v>
      </c>
      <c r="BB57" s="195" t="s">
        <v>1</v>
      </c>
      <c r="BC57" s="195" t="s">
        <v>317</v>
      </c>
      <c r="BD57" s="195" t="s">
        <v>86</v>
      </c>
    </row>
    <row r="58">
      <c r="B58" s="19"/>
      <c r="L58" s="19"/>
      <c r="AZ58" s="195" t="s">
        <v>318</v>
      </c>
      <c r="BA58" s="195" t="s">
        <v>318</v>
      </c>
      <c r="BB58" s="195" t="s">
        <v>1</v>
      </c>
      <c r="BC58" s="195" t="s">
        <v>252</v>
      </c>
      <c r="BD58" s="195" t="s">
        <v>86</v>
      </c>
    </row>
    <row r="59">
      <c r="B59" s="19"/>
      <c r="L59" s="19"/>
      <c r="AZ59" s="195" t="s">
        <v>319</v>
      </c>
      <c r="BA59" s="195" t="s">
        <v>319</v>
      </c>
      <c r="BB59" s="195" t="s">
        <v>1</v>
      </c>
      <c r="BC59" s="195" t="s">
        <v>320</v>
      </c>
      <c r="BD59" s="195" t="s">
        <v>86</v>
      </c>
    </row>
    <row r="60">
      <c r="B60" s="19"/>
      <c r="L60" s="19"/>
      <c r="AZ60" s="195" t="s">
        <v>321</v>
      </c>
      <c r="BA60" s="195" t="s">
        <v>321</v>
      </c>
      <c r="BB60" s="195" t="s">
        <v>1</v>
      </c>
      <c r="BC60" s="195" t="s">
        <v>322</v>
      </c>
      <c r="BD60" s="195" t="s">
        <v>86</v>
      </c>
    </row>
    <row r="61" s="2" customFormat="1">
      <c r="A61" s="35"/>
      <c r="B61" s="36"/>
      <c r="C61" s="35"/>
      <c r="D61" s="55" t="s">
        <v>48</v>
      </c>
      <c r="E61" s="38"/>
      <c r="F61" s="141" t="s">
        <v>49</v>
      </c>
      <c r="G61" s="55" t="s">
        <v>48</v>
      </c>
      <c r="H61" s="38"/>
      <c r="I61" s="38"/>
      <c r="J61" s="142" t="s">
        <v>49</v>
      </c>
      <c r="K61" s="38"/>
      <c r="L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  <c r="AZ61" s="195" t="s">
        <v>323</v>
      </c>
      <c r="BA61" s="195" t="s">
        <v>323</v>
      </c>
      <c r="BB61" s="195" t="s">
        <v>1</v>
      </c>
      <c r="BC61" s="195" t="s">
        <v>317</v>
      </c>
      <c r="BD61" s="195" t="s">
        <v>86</v>
      </c>
    </row>
    <row r="62">
      <c r="B62" s="19"/>
      <c r="L62" s="19"/>
      <c r="AZ62" s="195" t="s">
        <v>324</v>
      </c>
      <c r="BA62" s="195" t="s">
        <v>324</v>
      </c>
      <c r="BB62" s="195" t="s">
        <v>1</v>
      </c>
      <c r="BC62" s="195" t="s">
        <v>325</v>
      </c>
      <c r="BD62" s="195" t="s">
        <v>86</v>
      </c>
    </row>
    <row r="63">
      <c r="B63" s="19"/>
      <c r="L63" s="19"/>
      <c r="AZ63" s="195" t="s">
        <v>326</v>
      </c>
      <c r="BA63" s="195" t="s">
        <v>326</v>
      </c>
      <c r="BB63" s="195" t="s">
        <v>1</v>
      </c>
      <c r="BC63" s="195" t="s">
        <v>327</v>
      </c>
      <c r="BD63" s="195" t="s">
        <v>86</v>
      </c>
    </row>
    <row r="64">
      <c r="B64" s="19"/>
      <c r="L64" s="19"/>
      <c r="AZ64" s="195" t="s">
        <v>328</v>
      </c>
      <c r="BA64" s="195" t="s">
        <v>328</v>
      </c>
      <c r="BB64" s="195" t="s">
        <v>1</v>
      </c>
      <c r="BC64" s="195" t="s">
        <v>308</v>
      </c>
      <c r="BD64" s="195" t="s">
        <v>86</v>
      </c>
    </row>
    <row r="65" s="2" customFormat="1">
      <c r="A65" s="35"/>
      <c r="B65" s="36"/>
      <c r="C65" s="35"/>
      <c r="D65" s="53" t="s">
        <v>50</v>
      </c>
      <c r="E65" s="56"/>
      <c r="F65" s="56"/>
      <c r="G65" s="53" t="s">
        <v>51</v>
      </c>
      <c r="H65" s="56"/>
      <c r="I65" s="56"/>
      <c r="J65" s="56"/>
      <c r="K65" s="56"/>
      <c r="L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  <c r="AZ65" s="195" t="s">
        <v>329</v>
      </c>
      <c r="BA65" s="195" t="s">
        <v>329</v>
      </c>
      <c r="BB65" s="195" t="s">
        <v>1</v>
      </c>
      <c r="BC65" s="195" t="s">
        <v>330</v>
      </c>
      <c r="BD65" s="195" t="s">
        <v>86</v>
      </c>
    </row>
    <row r="66">
      <c r="B66" s="19"/>
      <c r="L66" s="19"/>
      <c r="AZ66" s="195" t="s">
        <v>331</v>
      </c>
      <c r="BA66" s="195" t="s">
        <v>331</v>
      </c>
      <c r="BB66" s="195" t="s">
        <v>1</v>
      </c>
      <c r="BC66" s="195" t="s">
        <v>279</v>
      </c>
      <c r="BD66" s="195" t="s">
        <v>86</v>
      </c>
    </row>
    <row r="67">
      <c r="B67" s="19"/>
      <c r="L67" s="19"/>
      <c r="AZ67" s="195" t="s">
        <v>332</v>
      </c>
      <c r="BA67" s="195" t="s">
        <v>332</v>
      </c>
      <c r="BB67" s="195" t="s">
        <v>1</v>
      </c>
      <c r="BC67" s="195" t="s">
        <v>333</v>
      </c>
      <c r="BD67" s="195" t="s">
        <v>86</v>
      </c>
    </row>
    <row r="68">
      <c r="B68" s="19"/>
      <c r="L68" s="19"/>
      <c r="AZ68" s="195" t="s">
        <v>334</v>
      </c>
      <c r="BA68" s="195" t="s">
        <v>334</v>
      </c>
      <c r="BB68" s="195" t="s">
        <v>1</v>
      </c>
      <c r="BC68" s="195" t="s">
        <v>335</v>
      </c>
      <c r="BD68" s="195" t="s">
        <v>86</v>
      </c>
    </row>
    <row r="69">
      <c r="B69" s="19"/>
      <c r="L69" s="19"/>
      <c r="AZ69" s="195" t="s">
        <v>336</v>
      </c>
      <c r="BA69" s="195" t="s">
        <v>336</v>
      </c>
      <c r="BB69" s="195" t="s">
        <v>1</v>
      </c>
      <c r="BC69" s="195" t="s">
        <v>311</v>
      </c>
      <c r="BD69" s="195" t="s">
        <v>86</v>
      </c>
    </row>
    <row r="70">
      <c r="B70" s="19"/>
      <c r="L70" s="19"/>
      <c r="AZ70" s="195" t="s">
        <v>337</v>
      </c>
      <c r="BA70" s="195" t="s">
        <v>337</v>
      </c>
      <c r="BB70" s="195" t="s">
        <v>1</v>
      </c>
      <c r="BC70" s="195" t="s">
        <v>338</v>
      </c>
      <c r="BD70" s="195" t="s">
        <v>86</v>
      </c>
    </row>
    <row r="71">
      <c r="B71" s="19"/>
      <c r="L71" s="19"/>
      <c r="AZ71" s="195" t="s">
        <v>339</v>
      </c>
      <c r="BA71" s="195" t="s">
        <v>339</v>
      </c>
      <c r="BB71" s="195" t="s">
        <v>1</v>
      </c>
      <c r="BC71" s="195" t="s">
        <v>340</v>
      </c>
      <c r="BD71" s="195" t="s">
        <v>86</v>
      </c>
    </row>
    <row r="72">
      <c r="B72" s="19"/>
      <c r="L72" s="19"/>
      <c r="AZ72" s="195" t="s">
        <v>341</v>
      </c>
      <c r="BA72" s="195" t="s">
        <v>341</v>
      </c>
      <c r="BB72" s="195" t="s">
        <v>1</v>
      </c>
      <c r="BC72" s="195" t="s">
        <v>330</v>
      </c>
      <c r="BD72" s="195" t="s">
        <v>86</v>
      </c>
    </row>
    <row r="73">
      <c r="B73" s="19"/>
      <c r="L73" s="19"/>
      <c r="AZ73" s="195" t="s">
        <v>342</v>
      </c>
      <c r="BA73" s="195" t="s">
        <v>342</v>
      </c>
      <c r="BB73" s="195" t="s">
        <v>1</v>
      </c>
      <c r="BC73" s="195" t="s">
        <v>343</v>
      </c>
      <c r="BD73" s="195" t="s">
        <v>86</v>
      </c>
    </row>
    <row r="74">
      <c r="B74" s="19"/>
      <c r="L74" s="19"/>
      <c r="AZ74" s="195" t="s">
        <v>344</v>
      </c>
      <c r="BA74" s="195" t="s">
        <v>344</v>
      </c>
      <c r="BB74" s="195" t="s">
        <v>1</v>
      </c>
      <c r="BC74" s="195" t="s">
        <v>345</v>
      </c>
      <c r="BD74" s="195" t="s">
        <v>86</v>
      </c>
    </row>
    <row r="75">
      <c r="B75" s="19"/>
      <c r="L75" s="19"/>
      <c r="AZ75" s="195" t="s">
        <v>346</v>
      </c>
      <c r="BA75" s="195" t="s">
        <v>346</v>
      </c>
      <c r="BB75" s="195" t="s">
        <v>1</v>
      </c>
      <c r="BC75" s="195" t="s">
        <v>335</v>
      </c>
      <c r="BD75" s="195" t="s">
        <v>86</v>
      </c>
    </row>
    <row r="76" s="2" customFormat="1">
      <c r="A76" s="35"/>
      <c r="B76" s="36"/>
      <c r="C76" s="35"/>
      <c r="D76" s="55" t="s">
        <v>48</v>
      </c>
      <c r="E76" s="38"/>
      <c r="F76" s="141" t="s">
        <v>49</v>
      </c>
      <c r="G76" s="55" t="s">
        <v>48</v>
      </c>
      <c r="H76" s="38"/>
      <c r="I76" s="38"/>
      <c r="J76" s="142" t="s">
        <v>49</v>
      </c>
      <c r="K76" s="38"/>
      <c r="L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  <c r="AZ76" s="195" t="s">
        <v>347</v>
      </c>
      <c r="BA76" s="195" t="s">
        <v>347</v>
      </c>
      <c r="BB76" s="195" t="s">
        <v>1</v>
      </c>
      <c r="BC76" s="195" t="s">
        <v>348</v>
      </c>
      <c r="BD76" s="195" t="s">
        <v>86</v>
      </c>
    </row>
    <row r="77" s="2" customFormat="1" ht="14.4" customHeight="1">
      <c r="A77" s="35"/>
      <c r="B77" s="57"/>
      <c r="C77" s="58"/>
      <c r="D77" s="58"/>
      <c r="E77" s="58"/>
      <c r="F77" s="58"/>
      <c r="G77" s="58"/>
      <c r="H77" s="58"/>
      <c r="I77" s="58"/>
      <c r="J77" s="58"/>
      <c r="K77" s="58"/>
      <c r="L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  <c r="AZ77" s="195" t="s">
        <v>349</v>
      </c>
      <c r="BA77" s="195" t="s">
        <v>349</v>
      </c>
      <c r="BB77" s="195" t="s">
        <v>1</v>
      </c>
      <c r="BC77" s="195" t="s">
        <v>350</v>
      </c>
      <c r="BD77" s="195" t="s">
        <v>86</v>
      </c>
    </row>
    <row r="78">
      <c r="AZ78" s="195" t="s">
        <v>351</v>
      </c>
      <c r="BA78" s="195" t="s">
        <v>351</v>
      </c>
      <c r="BB78" s="195" t="s">
        <v>1</v>
      </c>
      <c r="BC78" s="195" t="s">
        <v>352</v>
      </c>
      <c r="BD78" s="195" t="s">
        <v>86</v>
      </c>
    </row>
    <row r="79">
      <c r="AZ79" s="195" t="s">
        <v>353</v>
      </c>
      <c r="BA79" s="195" t="s">
        <v>353</v>
      </c>
      <c r="BB79" s="195" t="s">
        <v>1</v>
      </c>
      <c r="BC79" s="195" t="s">
        <v>274</v>
      </c>
      <c r="BD79" s="195" t="s">
        <v>86</v>
      </c>
    </row>
    <row r="80">
      <c r="AZ80" s="195" t="s">
        <v>354</v>
      </c>
      <c r="BA80" s="195" t="s">
        <v>354</v>
      </c>
      <c r="BB80" s="195" t="s">
        <v>1</v>
      </c>
      <c r="BC80" s="195" t="s">
        <v>355</v>
      </c>
      <c r="BD80" s="195" t="s">
        <v>86</v>
      </c>
    </row>
    <row r="81" s="2" customFormat="1" ht="6.96" customHeight="1">
      <c r="A81" s="35"/>
      <c r="B81" s="59"/>
      <c r="C81" s="60"/>
      <c r="D81" s="60"/>
      <c r="E81" s="60"/>
      <c r="F81" s="60"/>
      <c r="G81" s="60"/>
      <c r="H81" s="60"/>
      <c r="I81" s="60"/>
      <c r="J81" s="60"/>
      <c r="K81" s="60"/>
      <c r="L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  <c r="AZ81" s="195" t="s">
        <v>356</v>
      </c>
      <c r="BA81" s="195" t="s">
        <v>356</v>
      </c>
      <c r="BB81" s="195" t="s">
        <v>1</v>
      </c>
      <c r="BC81" s="195" t="s">
        <v>340</v>
      </c>
      <c r="BD81" s="195" t="s">
        <v>86</v>
      </c>
    </row>
    <row r="82" s="2" customFormat="1" ht="24.96" customHeight="1">
      <c r="A82" s="35"/>
      <c r="B82" s="36"/>
      <c r="C82" s="20" t="s">
        <v>111</v>
      </c>
      <c r="D82" s="35"/>
      <c r="E82" s="35"/>
      <c r="F82" s="35"/>
      <c r="G82" s="35"/>
      <c r="H82" s="35"/>
      <c r="I82" s="35"/>
      <c r="J82" s="35"/>
      <c r="K82" s="35"/>
      <c r="L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  <c r="AZ82" s="195" t="s">
        <v>357</v>
      </c>
      <c r="BA82" s="195" t="s">
        <v>357</v>
      </c>
      <c r="BB82" s="195" t="s">
        <v>1</v>
      </c>
      <c r="BC82" s="195" t="s">
        <v>358</v>
      </c>
      <c r="BD82" s="195" t="s">
        <v>86</v>
      </c>
    </row>
    <row r="83" s="2" customFormat="1" ht="6.96" customHeight="1">
      <c r="A83" s="35"/>
      <c r="B83" s="36"/>
      <c r="C83" s="35"/>
      <c r="D83" s="35"/>
      <c r="E83" s="35"/>
      <c r="F83" s="35"/>
      <c r="G83" s="35"/>
      <c r="H83" s="35"/>
      <c r="I83" s="35"/>
      <c r="J83" s="35"/>
      <c r="K83" s="35"/>
      <c r="L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  <c r="AZ83" s="195" t="s">
        <v>359</v>
      </c>
      <c r="BA83" s="195" t="s">
        <v>359</v>
      </c>
      <c r="BB83" s="195" t="s">
        <v>1</v>
      </c>
      <c r="BC83" s="195" t="s">
        <v>345</v>
      </c>
      <c r="BD83" s="195" t="s">
        <v>86</v>
      </c>
    </row>
    <row r="84" s="2" customFormat="1" ht="12" customHeight="1">
      <c r="A84" s="35"/>
      <c r="B84" s="36"/>
      <c r="C84" s="29" t="s">
        <v>16</v>
      </c>
      <c r="D84" s="35"/>
      <c r="E84" s="35"/>
      <c r="F84" s="35"/>
      <c r="G84" s="35"/>
      <c r="H84" s="35"/>
      <c r="I84" s="35"/>
      <c r="J84" s="35"/>
      <c r="K84" s="35"/>
      <c r="L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  <c r="AZ84" s="195" t="s">
        <v>360</v>
      </c>
      <c r="BA84" s="195" t="s">
        <v>360</v>
      </c>
      <c r="BB84" s="195" t="s">
        <v>1</v>
      </c>
      <c r="BC84" s="195" t="s">
        <v>361</v>
      </c>
      <c r="BD84" s="195" t="s">
        <v>86</v>
      </c>
    </row>
    <row r="85" s="2" customFormat="1" ht="26.25" customHeight="1">
      <c r="A85" s="35"/>
      <c r="B85" s="36"/>
      <c r="C85" s="35"/>
      <c r="D85" s="35"/>
      <c r="E85" s="127" t="str">
        <f>E7</f>
        <v>Prodloužení tramvajové trati v ulici Merhautova na sídliště Lesná I. etapa - OBJEKTY SÚS</v>
      </c>
      <c r="F85" s="29"/>
      <c r="G85" s="29"/>
      <c r="H85" s="29"/>
      <c r="I85" s="35"/>
      <c r="J85" s="35"/>
      <c r="K85" s="35"/>
      <c r="L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  <c r="AZ85" s="195" t="s">
        <v>362</v>
      </c>
      <c r="BA85" s="195" t="s">
        <v>362</v>
      </c>
      <c r="BB85" s="195" t="s">
        <v>1</v>
      </c>
      <c r="BC85" s="195" t="s">
        <v>308</v>
      </c>
      <c r="BD85" s="195" t="s">
        <v>86</v>
      </c>
    </row>
    <row r="86" s="2" customFormat="1" ht="12" customHeight="1">
      <c r="A86" s="35"/>
      <c r="B86" s="36"/>
      <c r="C86" s="29" t="s">
        <v>107</v>
      </c>
      <c r="D86" s="35"/>
      <c r="E86" s="35"/>
      <c r="F86" s="35"/>
      <c r="G86" s="35"/>
      <c r="H86" s="35"/>
      <c r="I86" s="35"/>
      <c r="J86" s="35"/>
      <c r="K86" s="35"/>
      <c r="L86" s="52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Z86" s="195" t="s">
        <v>363</v>
      </c>
      <c r="BA86" s="195" t="s">
        <v>363</v>
      </c>
      <c r="BB86" s="195" t="s">
        <v>1</v>
      </c>
      <c r="BC86" s="195" t="s">
        <v>364</v>
      </c>
      <c r="BD86" s="195" t="s">
        <v>86</v>
      </c>
    </row>
    <row r="87" s="2" customFormat="1" ht="16.5" customHeight="1">
      <c r="A87" s="35"/>
      <c r="B87" s="36"/>
      <c r="C87" s="35"/>
      <c r="D87" s="35"/>
      <c r="E87" s="64" t="str">
        <f>E9</f>
        <v>SO 101 - Silnice III/37915, I. etapa</v>
      </c>
      <c r="F87" s="35"/>
      <c r="G87" s="35"/>
      <c r="H87" s="35"/>
      <c r="I87" s="35"/>
      <c r="J87" s="35"/>
      <c r="K87" s="35"/>
      <c r="L87" s="52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Z87" s="195" t="s">
        <v>365</v>
      </c>
      <c r="BA87" s="195" t="s">
        <v>365</v>
      </c>
      <c r="BB87" s="195" t="s">
        <v>1</v>
      </c>
      <c r="BC87" s="195" t="s">
        <v>308</v>
      </c>
      <c r="BD87" s="195" t="s">
        <v>86</v>
      </c>
    </row>
    <row r="88" s="2" customFormat="1" ht="6.96" customHeight="1">
      <c r="A88" s="35"/>
      <c r="B88" s="36"/>
      <c r="C88" s="35"/>
      <c r="D88" s="35"/>
      <c r="E88" s="35"/>
      <c r="F88" s="35"/>
      <c r="G88" s="35"/>
      <c r="H88" s="35"/>
      <c r="I88" s="35"/>
      <c r="J88" s="35"/>
      <c r="K88" s="35"/>
      <c r="L88" s="52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Z88" s="195" t="s">
        <v>366</v>
      </c>
      <c r="BA88" s="195" t="s">
        <v>366</v>
      </c>
      <c r="BB88" s="195" t="s">
        <v>1</v>
      </c>
      <c r="BC88" s="195" t="s">
        <v>364</v>
      </c>
      <c r="BD88" s="195" t="s">
        <v>86</v>
      </c>
    </row>
    <row r="89" s="2" customFormat="1" ht="12" customHeight="1">
      <c r="A89" s="35"/>
      <c r="B89" s="36"/>
      <c r="C89" s="29" t="s">
        <v>20</v>
      </c>
      <c r="D89" s="35"/>
      <c r="E89" s="35"/>
      <c r="F89" s="24" t="str">
        <f>F12</f>
        <v xml:space="preserve"> </v>
      </c>
      <c r="G89" s="35"/>
      <c r="H89" s="35"/>
      <c r="I89" s="29" t="s">
        <v>22</v>
      </c>
      <c r="J89" s="66" t="str">
        <f>IF(J12="","",J12)</f>
        <v>17. 1. 2023</v>
      </c>
      <c r="K89" s="35"/>
      <c r="L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Z89" s="195" t="s">
        <v>367</v>
      </c>
      <c r="BA89" s="195" t="s">
        <v>367</v>
      </c>
      <c r="BB89" s="195" t="s">
        <v>1</v>
      </c>
      <c r="BC89" s="195" t="s">
        <v>276</v>
      </c>
      <c r="BD89" s="195" t="s">
        <v>86</v>
      </c>
    </row>
    <row r="90" s="2" customFormat="1" ht="6.96" customHeight="1">
      <c r="A90" s="35"/>
      <c r="B90" s="36"/>
      <c r="C90" s="35"/>
      <c r="D90" s="35"/>
      <c r="E90" s="35"/>
      <c r="F90" s="35"/>
      <c r="G90" s="35"/>
      <c r="H90" s="35"/>
      <c r="I90" s="35"/>
      <c r="J90" s="35"/>
      <c r="K90" s="35"/>
      <c r="L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Z90" s="195" t="s">
        <v>368</v>
      </c>
      <c r="BA90" s="195" t="s">
        <v>368</v>
      </c>
      <c r="BB90" s="195" t="s">
        <v>1</v>
      </c>
      <c r="BC90" s="195" t="s">
        <v>369</v>
      </c>
      <c r="BD90" s="195" t="s">
        <v>86</v>
      </c>
    </row>
    <row r="91" s="2" customFormat="1" ht="15.15" customHeight="1">
      <c r="A91" s="35"/>
      <c r="B91" s="36"/>
      <c r="C91" s="29" t="s">
        <v>24</v>
      </c>
      <c r="D91" s="35"/>
      <c r="E91" s="35"/>
      <c r="F91" s="24" t="str">
        <f>E15</f>
        <v xml:space="preserve"> </v>
      </c>
      <c r="G91" s="35"/>
      <c r="H91" s="35"/>
      <c r="I91" s="29" t="s">
        <v>29</v>
      </c>
      <c r="J91" s="33" t="str">
        <f>E21</f>
        <v xml:space="preserve"> </v>
      </c>
      <c r="K91" s="35"/>
      <c r="L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Z91" s="195" t="s">
        <v>370</v>
      </c>
      <c r="BA91" s="195" t="s">
        <v>370</v>
      </c>
      <c r="BB91" s="195" t="s">
        <v>1</v>
      </c>
      <c r="BC91" s="195" t="s">
        <v>276</v>
      </c>
      <c r="BD91" s="195" t="s">
        <v>86</v>
      </c>
    </row>
    <row r="92" s="2" customFormat="1" ht="15.15" customHeight="1">
      <c r="A92" s="35"/>
      <c r="B92" s="36"/>
      <c r="C92" s="29" t="s">
        <v>27</v>
      </c>
      <c r="D92" s="35"/>
      <c r="E92" s="35"/>
      <c r="F92" s="24" t="str">
        <f>IF(E18="","",E18)</f>
        <v>Vyplň údaj</v>
      </c>
      <c r="G92" s="35"/>
      <c r="H92" s="35"/>
      <c r="I92" s="29" t="s">
        <v>31</v>
      </c>
      <c r="J92" s="33" t="str">
        <f>E24</f>
        <v xml:space="preserve"> </v>
      </c>
      <c r="K92" s="35"/>
      <c r="L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  <c r="AZ92" s="195" t="s">
        <v>371</v>
      </c>
      <c r="BA92" s="195" t="s">
        <v>371</v>
      </c>
      <c r="BB92" s="195" t="s">
        <v>1</v>
      </c>
      <c r="BC92" s="195" t="s">
        <v>369</v>
      </c>
      <c r="BD92" s="195" t="s">
        <v>86</v>
      </c>
    </row>
    <row r="93" s="2" customFormat="1" ht="10.32" customHeight="1">
      <c r="A93" s="35"/>
      <c r="B93" s="36"/>
      <c r="C93" s="35"/>
      <c r="D93" s="35"/>
      <c r="E93" s="35"/>
      <c r="F93" s="35"/>
      <c r="G93" s="35"/>
      <c r="H93" s="35"/>
      <c r="I93" s="35"/>
      <c r="J93" s="35"/>
      <c r="K93" s="35"/>
      <c r="L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43" t="s">
        <v>112</v>
      </c>
      <c r="D94" s="135"/>
      <c r="E94" s="135"/>
      <c r="F94" s="135"/>
      <c r="G94" s="135"/>
      <c r="H94" s="135"/>
      <c r="I94" s="135"/>
      <c r="J94" s="144" t="s">
        <v>113</v>
      </c>
      <c r="K94" s="135"/>
      <c r="L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5"/>
      <c r="D95" s="35"/>
      <c r="E95" s="35"/>
      <c r="F95" s="35"/>
      <c r="G95" s="35"/>
      <c r="H95" s="35"/>
      <c r="I95" s="35"/>
      <c r="J95" s="35"/>
      <c r="K95" s="35"/>
      <c r="L95" s="52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45" t="s">
        <v>114</v>
      </c>
      <c r="D96" s="35"/>
      <c r="E96" s="35"/>
      <c r="F96" s="35"/>
      <c r="G96" s="35"/>
      <c r="H96" s="35"/>
      <c r="I96" s="35"/>
      <c r="J96" s="93">
        <f>J121</f>
        <v>0</v>
      </c>
      <c r="K96" s="35"/>
      <c r="L96" s="52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6" t="s">
        <v>93</v>
      </c>
    </row>
    <row r="97" s="9" customFormat="1" ht="24.96" customHeight="1">
      <c r="A97" s="9"/>
      <c r="B97" s="146"/>
      <c r="C97" s="9"/>
      <c r="D97" s="147" t="s">
        <v>372</v>
      </c>
      <c r="E97" s="148"/>
      <c r="F97" s="148"/>
      <c r="G97" s="148"/>
      <c r="H97" s="148"/>
      <c r="I97" s="148"/>
      <c r="J97" s="149">
        <f>J122</f>
        <v>0</v>
      </c>
      <c r="K97" s="9"/>
      <c r="L97" s="146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46"/>
      <c r="C98" s="9"/>
      <c r="D98" s="147" t="s">
        <v>373</v>
      </c>
      <c r="E98" s="148"/>
      <c r="F98" s="148"/>
      <c r="G98" s="148"/>
      <c r="H98" s="148"/>
      <c r="I98" s="148"/>
      <c r="J98" s="149">
        <f>J211</f>
        <v>0</v>
      </c>
      <c r="K98" s="9"/>
      <c r="L98" s="146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9" customFormat="1" ht="24.96" customHeight="1">
      <c r="A99" s="9"/>
      <c r="B99" s="146"/>
      <c r="C99" s="9"/>
      <c r="D99" s="147" t="s">
        <v>374</v>
      </c>
      <c r="E99" s="148"/>
      <c r="F99" s="148"/>
      <c r="G99" s="148"/>
      <c r="H99" s="148"/>
      <c r="I99" s="148"/>
      <c r="J99" s="149">
        <f>J309</f>
        <v>0</v>
      </c>
      <c r="K99" s="9"/>
      <c r="L99" s="146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46"/>
      <c r="C100" s="9"/>
      <c r="D100" s="147" t="s">
        <v>375</v>
      </c>
      <c r="E100" s="148"/>
      <c r="F100" s="148"/>
      <c r="G100" s="148"/>
      <c r="H100" s="148"/>
      <c r="I100" s="148"/>
      <c r="J100" s="149">
        <f>J412</f>
        <v>0</v>
      </c>
      <c r="K100" s="9"/>
      <c r="L100" s="146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9" customFormat="1" ht="24.96" customHeight="1">
      <c r="A101" s="9"/>
      <c r="B101" s="146"/>
      <c r="C101" s="9"/>
      <c r="D101" s="147" t="s">
        <v>376</v>
      </c>
      <c r="E101" s="148"/>
      <c r="F101" s="148"/>
      <c r="G101" s="148"/>
      <c r="H101" s="148"/>
      <c r="I101" s="148"/>
      <c r="J101" s="149">
        <f>J501</f>
        <v>0</v>
      </c>
      <c r="K101" s="9"/>
      <c r="L101" s="146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2" customFormat="1" ht="21.84" customHeight="1">
      <c r="A102" s="35"/>
      <c r="B102" s="36"/>
      <c r="C102" s="35"/>
      <c r="D102" s="35"/>
      <c r="E102" s="35"/>
      <c r="F102" s="35"/>
      <c r="G102" s="35"/>
      <c r="H102" s="35"/>
      <c r="I102" s="35"/>
      <c r="J102" s="35"/>
      <c r="K102" s="35"/>
      <c r="L102" s="52"/>
      <c r="S102" s="35"/>
      <c r="T102" s="35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</row>
    <row r="103" s="2" customFormat="1" ht="6.96" customHeight="1">
      <c r="A103" s="35"/>
      <c r="B103" s="57"/>
      <c r="C103" s="58"/>
      <c r="D103" s="58"/>
      <c r="E103" s="58"/>
      <c r="F103" s="58"/>
      <c r="G103" s="58"/>
      <c r="H103" s="58"/>
      <c r="I103" s="58"/>
      <c r="J103" s="58"/>
      <c r="K103" s="58"/>
      <c r="L103" s="52"/>
      <c r="S103" s="35"/>
      <c r="T103" s="35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</row>
    <row r="107" s="2" customFormat="1" ht="6.96" customHeight="1">
      <c r="A107" s="35"/>
      <c r="B107" s="59"/>
      <c r="C107" s="60"/>
      <c r="D107" s="60"/>
      <c r="E107" s="60"/>
      <c r="F107" s="60"/>
      <c r="G107" s="60"/>
      <c r="H107" s="60"/>
      <c r="I107" s="60"/>
      <c r="J107" s="60"/>
      <c r="K107" s="60"/>
      <c r="L107" s="52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24.96" customHeight="1">
      <c r="A108" s="35"/>
      <c r="B108" s="36"/>
      <c r="C108" s="20" t="s">
        <v>116</v>
      </c>
      <c r="D108" s="35"/>
      <c r="E108" s="35"/>
      <c r="F108" s="35"/>
      <c r="G108" s="35"/>
      <c r="H108" s="35"/>
      <c r="I108" s="35"/>
      <c r="J108" s="35"/>
      <c r="K108" s="35"/>
      <c r="L108" s="52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6.96" customHeight="1">
      <c r="A109" s="35"/>
      <c r="B109" s="36"/>
      <c r="C109" s="35"/>
      <c r="D109" s="35"/>
      <c r="E109" s="35"/>
      <c r="F109" s="35"/>
      <c r="G109" s="35"/>
      <c r="H109" s="35"/>
      <c r="I109" s="35"/>
      <c r="J109" s="35"/>
      <c r="K109" s="35"/>
      <c r="L109" s="52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12" customHeight="1">
      <c r="A110" s="35"/>
      <c r="B110" s="36"/>
      <c r="C110" s="29" t="s">
        <v>16</v>
      </c>
      <c r="D110" s="35"/>
      <c r="E110" s="35"/>
      <c r="F110" s="35"/>
      <c r="G110" s="35"/>
      <c r="H110" s="35"/>
      <c r="I110" s="35"/>
      <c r="J110" s="35"/>
      <c r="K110" s="35"/>
      <c r="L110" s="52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26.25" customHeight="1">
      <c r="A111" s="35"/>
      <c r="B111" s="36"/>
      <c r="C111" s="35"/>
      <c r="D111" s="35"/>
      <c r="E111" s="127" t="str">
        <f>E7</f>
        <v>Prodloužení tramvajové trati v ulici Merhautova na sídliště Lesná I. etapa - OBJEKTY SÚS</v>
      </c>
      <c r="F111" s="29"/>
      <c r="G111" s="29"/>
      <c r="H111" s="29"/>
      <c r="I111" s="35"/>
      <c r="J111" s="35"/>
      <c r="K111" s="35"/>
      <c r="L111" s="52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12" customHeight="1">
      <c r="A112" s="35"/>
      <c r="B112" s="36"/>
      <c r="C112" s="29" t="s">
        <v>107</v>
      </c>
      <c r="D112" s="35"/>
      <c r="E112" s="35"/>
      <c r="F112" s="35"/>
      <c r="G112" s="35"/>
      <c r="H112" s="35"/>
      <c r="I112" s="35"/>
      <c r="J112" s="35"/>
      <c r="K112" s="35"/>
      <c r="L112" s="52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6.5" customHeight="1">
      <c r="A113" s="35"/>
      <c r="B113" s="36"/>
      <c r="C113" s="35"/>
      <c r="D113" s="35"/>
      <c r="E113" s="64" t="str">
        <f>E9</f>
        <v>SO 101 - Silnice III/37915, I. etapa</v>
      </c>
      <c r="F113" s="35"/>
      <c r="G113" s="35"/>
      <c r="H113" s="35"/>
      <c r="I113" s="35"/>
      <c r="J113" s="35"/>
      <c r="K113" s="35"/>
      <c r="L113" s="52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6.96" customHeight="1">
      <c r="A114" s="35"/>
      <c r="B114" s="36"/>
      <c r="C114" s="35"/>
      <c r="D114" s="35"/>
      <c r="E114" s="35"/>
      <c r="F114" s="35"/>
      <c r="G114" s="35"/>
      <c r="H114" s="35"/>
      <c r="I114" s="35"/>
      <c r="J114" s="35"/>
      <c r="K114" s="35"/>
      <c r="L114" s="52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2" customHeight="1">
      <c r="A115" s="35"/>
      <c r="B115" s="36"/>
      <c r="C115" s="29" t="s">
        <v>20</v>
      </c>
      <c r="D115" s="35"/>
      <c r="E115" s="35"/>
      <c r="F115" s="24" t="str">
        <f>F12</f>
        <v xml:space="preserve"> </v>
      </c>
      <c r="G115" s="35"/>
      <c r="H115" s="35"/>
      <c r="I115" s="29" t="s">
        <v>22</v>
      </c>
      <c r="J115" s="66" t="str">
        <f>IF(J12="","",J12)</f>
        <v>17. 1. 2023</v>
      </c>
      <c r="K115" s="35"/>
      <c r="L115" s="52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6.96" customHeight="1">
      <c r="A116" s="35"/>
      <c r="B116" s="36"/>
      <c r="C116" s="35"/>
      <c r="D116" s="35"/>
      <c r="E116" s="35"/>
      <c r="F116" s="35"/>
      <c r="G116" s="35"/>
      <c r="H116" s="35"/>
      <c r="I116" s="35"/>
      <c r="J116" s="35"/>
      <c r="K116" s="35"/>
      <c r="L116" s="52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5.15" customHeight="1">
      <c r="A117" s="35"/>
      <c r="B117" s="36"/>
      <c r="C117" s="29" t="s">
        <v>24</v>
      </c>
      <c r="D117" s="35"/>
      <c r="E117" s="35"/>
      <c r="F117" s="24" t="str">
        <f>E15</f>
        <v xml:space="preserve"> </v>
      </c>
      <c r="G117" s="35"/>
      <c r="H117" s="35"/>
      <c r="I117" s="29" t="s">
        <v>29</v>
      </c>
      <c r="J117" s="33" t="str">
        <f>E21</f>
        <v xml:space="preserve"> </v>
      </c>
      <c r="K117" s="35"/>
      <c r="L117" s="52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5.15" customHeight="1">
      <c r="A118" s="35"/>
      <c r="B118" s="36"/>
      <c r="C118" s="29" t="s">
        <v>27</v>
      </c>
      <c r="D118" s="35"/>
      <c r="E118" s="35"/>
      <c r="F118" s="24" t="str">
        <f>IF(E18="","",E18)</f>
        <v>Vyplň údaj</v>
      </c>
      <c r="G118" s="35"/>
      <c r="H118" s="35"/>
      <c r="I118" s="29" t="s">
        <v>31</v>
      </c>
      <c r="J118" s="33" t="str">
        <f>E24</f>
        <v xml:space="preserve"> </v>
      </c>
      <c r="K118" s="35"/>
      <c r="L118" s="52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10.32" customHeight="1">
      <c r="A119" s="35"/>
      <c r="B119" s="36"/>
      <c r="C119" s="35"/>
      <c r="D119" s="35"/>
      <c r="E119" s="35"/>
      <c r="F119" s="35"/>
      <c r="G119" s="35"/>
      <c r="H119" s="35"/>
      <c r="I119" s="35"/>
      <c r="J119" s="35"/>
      <c r="K119" s="35"/>
      <c r="L119" s="52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10" customFormat="1" ht="29.28" customHeight="1">
      <c r="A120" s="150"/>
      <c r="B120" s="151"/>
      <c r="C120" s="152" t="s">
        <v>117</v>
      </c>
      <c r="D120" s="153" t="s">
        <v>58</v>
      </c>
      <c r="E120" s="153" t="s">
        <v>54</v>
      </c>
      <c r="F120" s="153" t="s">
        <v>55</v>
      </c>
      <c r="G120" s="153" t="s">
        <v>118</v>
      </c>
      <c r="H120" s="153" t="s">
        <v>119</v>
      </c>
      <c r="I120" s="153" t="s">
        <v>120</v>
      </c>
      <c r="J120" s="153" t="s">
        <v>113</v>
      </c>
      <c r="K120" s="154" t="s">
        <v>121</v>
      </c>
      <c r="L120" s="155"/>
      <c r="M120" s="83" t="s">
        <v>1</v>
      </c>
      <c r="N120" s="84" t="s">
        <v>37</v>
      </c>
      <c r="O120" s="84" t="s">
        <v>122</v>
      </c>
      <c r="P120" s="84" t="s">
        <v>123</v>
      </c>
      <c r="Q120" s="84" t="s">
        <v>124</v>
      </c>
      <c r="R120" s="84" t="s">
        <v>125</v>
      </c>
      <c r="S120" s="84" t="s">
        <v>126</v>
      </c>
      <c r="T120" s="85" t="s">
        <v>127</v>
      </c>
      <c r="U120" s="150"/>
      <c r="V120" s="150"/>
      <c r="W120" s="150"/>
      <c r="X120" s="150"/>
      <c r="Y120" s="150"/>
      <c r="Z120" s="150"/>
      <c r="AA120" s="150"/>
      <c r="AB120" s="150"/>
      <c r="AC120" s="150"/>
      <c r="AD120" s="150"/>
      <c r="AE120" s="150"/>
    </row>
    <row r="121" s="2" customFormat="1" ht="22.8" customHeight="1">
      <c r="A121" s="35"/>
      <c r="B121" s="36"/>
      <c r="C121" s="90" t="s">
        <v>128</v>
      </c>
      <c r="D121" s="35"/>
      <c r="E121" s="35"/>
      <c r="F121" s="35"/>
      <c r="G121" s="35"/>
      <c r="H121" s="35"/>
      <c r="I121" s="35"/>
      <c r="J121" s="156">
        <f>BK121</f>
        <v>0</v>
      </c>
      <c r="K121" s="35"/>
      <c r="L121" s="36"/>
      <c r="M121" s="86"/>
      <c r="N121" s="70"/>
      <c r="O121" s="87"/>
      <c r="P121" s="157">
        <f>P122+P211+P309+P412+P501</f>
        <v>0</v>
      </c>
      <c r="Q121" s="87"/>
      <c r="R121" s="157">
        <f>R122+R211+R309+R412+R501</f>
        <v>98.010779600000006</v>
      </c>
      <c r="S121" s="87"/>
      <c r="T121" s="158">
        <f>T122+T211+T309+T412+T501</f>
        <v>193.15944999999999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T121" s="16" t="s">
        <v>72</v>
      </c>
      <c r="AU121" s="16" t="s">
        <v>93</v>
      </c>
      <c r="BK121" s="159">
        <f>BK122+BK211+BK309+BK412+BK501</f>
        <v>0</v>
      </c>
    </row>
    <row r="122" s="11" customFormat="1" ht="25.92" customHeight="1">
      <c r="A122" s="11"/>
      <c r="B122" s="160"/>
      <c r="C122" s="11"/>
      <c r="D122" s="161" t="s">
        <v>72</v>
      </c>
      <c r="E122" s="162" t="s">
        <v>80</v>
      </c>
      <c r="F122" s="162" t="s">
        <v>377</v>
      </c>
      <c r="G122" s="11"/>
      <c r="H122" s="11"/>
      <c r="I122" s="163"/>
      <c r="J122" s="164">
        <f>BK122</f>
        <v>0</v>
      </c>
      <c r="K122" s="11"/>
      <c r="L122" s="160"/>
      <c r="M122" s="165"/>
      <c r="N122" s="166"/>
      <c r="O122" s="166"/>
      <c r="P122" s="167">
        <f>SUM(P123:P210)</f>
        <v>0</v>
      </c>
      <c r="Q122" s="166"/>
      <c r="R122" s="167">
        <f>SUM(R123:R210)</f>
        <v>64.305220399999996</v>
      </c>
      <c r="S122" s="166"/>
      <c r="T122" s="168">
        <f>SUM(T123:T210)</f>
        <v>176.73993000000002</v>
      </c>
      <c r="U122" s="11"/>
      <c r="V122" s="11"/>
      <c r="W122" s="11"/>
      <c r="X122" s="11"/>
      <c r="Y122" s="11"/>
      <c r="Z122" s="11"/>
      <c r="AA122" s="11"/>
      <c r="AB122" s="11"/>
      <c r="AC122" s="11"/>
      <c r="AD122" s="11"/>
      <c r="AE122" s="11"/>
      <c r="AR122" s="161" t="s">
        <v>130</v>
      </c>
      <c r="AT122" s="169" t="s">
        <v>72</v>
      </c>
      <c r="AU122" s="169" t="s">
        <v>73</v>
      </c>
      <c r="AY122" s="161" t="s">
        <v>131</v>
      </c>
      <c r="BK122" s="170">
        <f>SUM(BK123:BK210)</f>
        <v>0</v>
      </c>
    </row>
    <row r="123" s="2" customFormat="1" ht="33" customHeight="1">
      <c r="A123" s="35"/>
      <c r="B123" s="171"/>
      <c r="C123" s="172" t="s">
        <v>80</v>
      </c>
      <c r="D123" s="172" t="s">
        <v>132</v>
      </c>
      <c r="E123" s="173" t="s">
        <v>378</v>
      </c>
      <c r="F123" s="174" t="s">
        <v>379</v>
      </c>
      <c r="G123" s="175" t="s">
        <v>380</v>
      </c>
      <c r="H123" s="176">
        <v>170.22999999999999</v>
      </c>
      <c r="I123" s="177"/>
      <c r="J123" s="178">
        <f>ROUND(I123*H123,2)</f>
        <v>0</v>
      </c>
      <c r="K123" s="174" t="s">
        <v>381</v>
      </c>
      <c r="L123" s="36"/>
      <c r="M123" s="179" t="s">
        <v>1</v>
      </c>
      <c r="N123" s="180" t="s">
        <v>38</v>
      </c>
      <c r="O123" s="74"/>
      <c r="P123" s="181">
        <f>O123*H123</f>
        <v>0</v>
      </c>
      <c r="Q123" s="181">
        <v>0</v>
      </c>
      <c r="R123" s="181">
        <f>Q123*H123</f>
        <v>0</v>
      </c>
      <c r="S123" s="181">
        <v>0.44</v>
      </c>
      <c r="T123" s="182">
        <f>S123*H123</f>
        <v>74.901200000000003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183" t="s">
        <v>130</v>
      </c>
      <c r="AT123" s="183" t="s">
        <v>132</v>
      </c>
      <c r="AU123" s="183" t="s">
        <v>80</v>
      </c>
      <c r="AY123" s="16" t="s">
        <v>131</v>
      </c>
      <c r="BE123" s="184">
        <f>IF(N123="základní",J123,0)</f>
        <v>0</v>
      </c>
      <c r="BF123" s="184">
        <f>IF(N123="snížená",J123,0)</f>
        <v>0</v>
      </c>
      <c r="BG123" s="184">
        <f>IF(N123="zákl. přenesená",J123,0)</f>
        <v>0</v>
      </c>
      <c r="BH123" s="184">
        <f>IF(N123="sníž. přenesená",J123,0)</f>
        <v>0</v>
      </c>
      <c r="BI123" s="184">
        <f>IF(N123="nulová",J123,0)</f>
        <v>0</v>
      </c>
      <c r="BJ123" s="16" t="s">
        <v>80</v>
      </c>
      <c r="BK123" s="184">
        <f>ROUND(I123*H123,2)</f>
        <v>0</v>
      </c>
      <c r="BL123" s="16" t="s">
        <v>130</v>
      </c>
      <c r="BM123" s="183" t="s">
        <v>382</v>
      </c>
    </row>
    <row r="124" s="2" customFormat="1">
      <c r="A124" s="35"/>
      <c r="B124" s="36"/>
      <c r="C124" s="35"/>
      <c r="D124" s="185" t="s">
        <v>138</v>
      </c>
      <c r="E124" s="35"/>
      <c r="F124" s="186" t="s">
        <v>383</v>
      </c>
      <c r="G124" s="35"/>
      <c r="H124" s="35"/>
      <c r="I124" s="187"/>
      <c r="J124" s="35"/>
      <c r="K124" s="35"/>
      <c r="L124" s="36"/>
      <c r="M124" s="188"/>
      <c r="N124" s="189"/>
      <c r="O124" s="74"/>
      <c r="P124" s="74"/>
      <c r="Q124" s="74"/>
      <c r="R124" s="74"/>
      <c r="S124" s="74"/>
      <c r="T124" s="7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T124" s="16" t="s">
        <v>138</v>
      </c>
      <c r="AU124" s="16" t="s">
        <v>80</v>
      </c>
    </row>
    <row r="125" s="2" customFormat="1">
      <c r="A125" s="35"/>
      <c r="B125" s="36"/>
      <c r="C125" s="35"/>
      <c r="D125" s="197" t="s">
        <v>384</v>
      </c>
      <c r="E125" s="35"/>
      <c r="F125" s="198" t="s">
        <v>385</v>
      </c>
      <c r="G125" s="35"/>
      <c r="H125" s="35"/>
      <c r="I125" s="187"/>
      <c r="J125" s="35"/>
      <c r="K125" s="35"/>
      <c r="L125" s="36"/>
      <c r="M125" s="188"/>
      <c r="N125" s="189"/>
      <c r="O125" s="74"/>
      <c r="P125" s="74"/>
      <c r="Q125" s="74"/>
      <c r="R125" s="74"/>
      <c r="S125" s="74"/>
      <c r="T125" s="75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T125" s="16" t="s">
        <v>384</v>
      </c>
      <c r="AU125" s="16" t="s">
        <v>80</v>
      </c>
    </row>
    <row r="126" s="12" customFormat="1">
      <c r="A126" s="12"/>
      <c r="B126" s="199"/>
      <c r="C126" s="12"/>
      <c r="D126" s="185" t="s">
        <v>386</v>
      </c>
      <c r="E126" s="200" t="s">
        <v>387</v>
      </c>
      <c r="F126" s="201" t="s">
        <v>388</v>
      </c>
      <c r="G126" s="12"/>
      <c r="H126" s="202">
        <v>53.759999999999998</v>
      </c>
      <c r="I126" s="203"/>
      <c r="J126" s="12"/>
      <c r="K126" s="12"/>
      <c r="L126" s="199"/>
      <c r="M126" s="204"/>
      <c r="N126" s="205"/>
      <c r="O126" s="205"/>
      <c r="P126" s="205"/>
      <c r="Q126" s="205"/>
      <c r="R126" s="205"/>
      <c r="S126" s="205"/>
      <c r="T126" s="206"/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T126" s="200" t="s">
        <v>386</v>
      </c>
      <c r="AU126" s="200" t="s">
        <v>80</v>
      </c>
      <c r="AV126" s="12" t="s">
        <v>86</v>
      </c>
      <c r="AW126" s="12" t="s">
        <v>30</v>
      </c>
      <c r="AX126" s="12" t="s">
        <v>73</v>
      </c>
      <c r="AY126" s="200" t="s">
        <v>131</v>
      </c>
    </row>
    <row r="127" s="12" customFormat="1">
      <c r="A127" s="12"/>
      <c r="B127" s="199"/>
      <c r="C127" s="12"/>
      <c r="D127" s="185" t="s">
        <v>386</v>
      </c>
      <c r="E127" s="200" t="s">
        <v>228</v>
      </c>
      <c r="F127" s="201" t="s">
        <v>389</v>
      </c>
      <c r="G127" s="12"/>
      <c r="H127" s="202">
        <v>62.359999999999999</v>
      </c>
      <c r="I127" s="203"/>
      <c r="J127" s="12"/>
      <c r="K127" s="12"/>
      <c r="L127" s="199"/>
      <c r="M127" s="204"/>
      <c r="N127" s="205"/>
      <c r="O127" s="205"/>
      <c r="P127" s="205"/>
      <c r="Q127" s="205"/>
      <c r="R127" s="205"/>
      <c r="S127" s="205"/>
      <c r="T127" s="206"/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T127" s="200" t="s">
        <v>386</v>
      </c>
      <c r="AU127" s="200" t="s">
        <v>80</v>
      </c>
      <c r="AV127" s="12" t="s">
        <v>86</v>
      </c>
      <c r="AW127" s="12" t="s">
        <v>30</v>
      </c>
      <c r="AX127" s="12" t="s">
        <v>73</v>
      </c>
      <c r="AY127" s="200" t="s">
        <v>131</v>
      </c>
    </row>
    <row r="128" s="12" customFormat="1">
      <c r="A128" s="12"/>
      <c r="B128" s="199"/>
      <c r="C128" s="12"/>
      <c r="D128" s="185" t="s">
        <v>386</v>
      </c>
      <c r="E128" s="200" t="s">
        <v>286</v>
      </c>
      <c r="F128" s="201" t="s">
        <v>390</v>
      </c>
      <c r="G128" s="12"/>
      <c r="H128" s="202">
        <v>54.109999999999999</v>
      </c>
      <c r="I128" s="203"/>
      <c r="J128" s="12"/>
      <c r="K128" s="12"/>
      <c r="L128" s="199"/>
      <c r="M128" s="204"/>
      <c r="N128" s="205"/>
      <c r="O128" s="205"/>
      <c r="P128" s="205"/>
      <c r="Q128" s="205"/>
      <c r="R128" s="205"/>
      <c r="S128" s="205"/>
      <c r="T128" s="206"/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T128" s="200" t="s">
        <v>386</v>
      </c>
      <c r="AU128" s="200" t="s">
        <v>80</v>
      </c>
      <c r="AV128" s="12" t="s">
        <v>86</v>
      </c>
      <c r="AW128" s="12" t="s">
        <v>30</v>
      </c>
      <c r="AX128" s="12" t="s">
        <v>73</v>
      </c>
      <c r="AY128" s="200" t="s">
        <v>131</v>
      </c>
    </row>
    <row r="129" s="12" customFormat="1">
      <c r="A129" s="12"/>
      <c r="B129" s="199"/>
      <c r="C129" s="12"/>
      <c r="D129" s="185" t="s">
        <v>386</v>
      </c>
      <c r="E129" s="200" t="s">
        <v>391</v>
      </c>
      <c r="F129" s="201" t="s">
        <v>392</v>
      </c>
      <c r="G129" s="12"/>
      <c r="H129" s="202">
        <v>170.22999999999999</v>
      </c>
      <c r="I129" s="203"/>
      <c r="J129" s="12"/>
      <c r="K129" s="12"/>
      <c r="L129" s="199"/>
      <c r="M129" s="204"/>
      <c r="N129" s="205"/>
      <c r="O129" s="205"/>
      <c r="P129" s="205"/>
      <c r="Q129" s="205"/>
      <c r="R129" s="205"/>
      <c r="S129" s="205"/>
      <c r="T129" s="206"/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T129" s="200" t="s">
        <v>386</v>
      </c>
      <c r="AU129" s="200" t="s">
        <v>80</v>
      </c>
      <c r="AV129" s="12" t="s">
        <v>86</v>
      </c>
      <c r="AW129" s="12" t="s">
        <v>30</v>
      </c>
      <c r="AX129" s="12" t="s">
        <v>80</v>
      </c>
      <c r="AY129" s="200" t="s">
        <v>131</v>
      </c>
    </row>
    <row r="130" s="2" customFormat="1" ht="24.15" customHeight="1">
      <c r="A130" s="35"/>
      <c r="B130" s="171"/>
      <c r="C130" s="172" t="s">
        <v>86</v>
      </c>
      <c r="D130" s="172" t="s">
        <v>132</v>
      </c>
      <c r="E130" s="173" t="s">
        <v>393</v>
      </c>
      <c r="F130" s="174" t="s">
        <v>394</v>
      </c>
      <c r="G130" s="175" t="s">
        <v>380</v>
      </c>
      <c r="H130" s="176">
        <v>116.11</v>
      </c>
      <c r="I130" s="177"/>
      <c r="J130" s="178">
        <f>ROUND(I130*H130,2)</f>
        <v>0</v>
      </c>
      <c r="K130" s="174" t="s">
        <v>381</v>
      </c>
      <c r="L130" s="36"/>
      <c r="M130" s="179" t="s">
        <v>1</v>
      </c>
      <c r="N130" s="180" t="s">
        <v>38</v>
      </c>
      <c r="O130" s="74"/>
      <c r="P130" s="181">
        <f>O130*H130</f>
        <v>0</v>
      </c>
      <c r="Q130" s="181">
        <v>0</v>
      </c>
      <c r="R130" s="181">
        <f>Q130*H130</f>
        <v>0</v>
      </c>
      <c r="S130" s="181">
        <v>0.098000000000000004</v>
      </c>
      <c r="T130" s="182">
        <f>S130*H130</f>
        <v>11.378780000000001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183" t="s">
        <v>130</v>
      </c>
      <c r="AT130" s="183" t="s">
        <v>132</v>
      </c>
      <c r="AU130" s="183" t="s">
        <v>80</v>
      </c>
      <c r="AY130" s="16" t="s">
        <v>131</v>
      </c>
      <c r="BE130" s="184">
        <f>IF(N130="základní",J130,0)</f>
        <v>0</v>
      </c>
      <c r="BF130" s="184">
        <f>IF(N130="snížená",J130,0)</f>
        <v>0</v>
      </c>
      <c r="BG130" s="184">
        <f>IF(N130="zákl. přenesená",J130,0)</f>
        <v>0</v>
      </c>
      <c r="BH130" s="184">
        <f>IF(N130="sníž. přenesená",J130,0)</f>
        <v>0</v>
      </c>
      <c r="BI130" s="184">
        <f>IF(N130="nulová",J130,0)</f>
        <v>0</v>
      </c>
      <c r="BJ130" s="16" t="s">
        <v>80</v>
      </c>
      <c r="BK130" s="184">
        <f>ROUND(I130*H130,2)</f>
        <v>0</v>
      </c>
      <c r="BL130" s="16" t="s">
        <v>130</v>
      </c>
      <c r="BM130" s="183" t="s">
        <v>395</v>
      </c>
    </row>
    <row r="131" s="2" customFormat="1">
      <c r="A131" s="35"/>
      <c r="B131" s="36"/>
      <c r="C131" s="35"/>
      <c r="D131" s="185" t="s">
        <v>138</v>
      </c>
      <c r="E131" s="35"/>
      <c r="F131" s="186" t="s">
        <v>396</v>
      </c>
      <c r="G131" s="35"/>
      <c r="H131" s="35"/>
      <c r="I131" s="187"/>
      <c r="J131" s="35"/>
      <c r="K131" s="35"/>
      <c r="L131" s="36"/>
      <c r="M131" s="188"/>
      <c r="N131" s="189"/>
      <c r="O131" s="74"/>
      <c r="P131" s="74"/>
      <c r="Q131" s="74"/>
      <c r="R131" s="74"/>
      <c r="S131" s="74"/>
      <c r="T131" s="75"/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T131" s="16" t="s">
        <v>138</v>
      </c>
      <c r="AU131" s="16" t="s">
        <v>80</v>
      </c>
    </row>
    <row r="132" s="2" customFormat="1">
      <c r="A132" s="35"/>
      <c r="B132" s="36"/>
      <c r="C132" s="35"/>
      <c r="D132" s="197" t="s">
        <v>384</v>
      </c>
      <c r="E132" s="35"/>
      <c r="F132" s="198" t="s">
        <v>397</v>
      </c>
      <c r="G132" s="35"/>
      <c r="H132" s="35"/>
      <c r="I132" s="187"/>
      <c r="J132" s="35"/>
      <c r="K132" s="35"/>
      <c r="L132" s="36"/>
      <c r="M132" s="188"/>
      <c r="N132" s="189"/>
      <c r="O132" s="74"/>
      <c r="P132" s="74"/>
      <c r="Q132" s="74"/>
      <c r="R132" s="74"/>
      <c r="S132" s="74"/>
      <c r="T132" s="75"/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T132" s="16" t="s">
        <v>384</v>
      </c>
      <c r="AU132" s="16" t="s">
        <v>80</v>
      </c>
    </row>
    <row r="133" s="12" customFormat="1">
      <c r="A133" s="12"/>
      <c r="B133" s="199"/>
      <c r="C133" s="12"/>
      <c r="D133" s="185" t="s">
        <v>386</v>
      </c>
      <c r="E133" s="200" t="s">
        <v>398</v>
      </c>
      <c r="F133" s="201" t="s">
        <v>399</v>
      </c>
      <c r="G133" s="12"/>
      <c r="H133" s="202">
        <v>38.579999999999998</v>
      </c>
      <c r="I133" s="203"/>
      <c r="J133" s="12"/>
      <c r="K133" s="12"/>
      <c r="L133" s="199"/>
      <c r="M133" s="204"/>
      <c r="N133" s="205"/>
      <c r="O133" s="205"/>
      <c r="P133" s="205"/>
      <c r="Q133" s="205"/>
      <c r="R133" s="205"/>
      <c r="S133" s="205"/>
      <c r="T133" s="206"/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T133" s="200" t="s">
        <v>386</v>
      </c>
      <c r="AU133" s="200" t="s">
        <v>80</v>
      </c>
      <c r="AV133" s="12" t="s">
        <v>86</v>
      </c>
      <c r="AW133" s="12" t="s">
        <v>30</v>
      </c>
      <c r="AX133" s="12" t="s">
        <v>73</v>
      </c>
      <c r="AY133" s="200" t="s">
        <v>131</v>
      </c>
    </row>
    <row r="134" s="12" customFormat="1">
      <c r="A134" s="12"/>
      <c r="B134" s="199"/>
      <c r="C134" s="12"/>
      <c r="D134" s="185" t="s">
        <v>386</v>
      </c>
      <c r="E134" s="200" t="s">
        <v>239</v>
      </c>
      <c r="F134" s="201" t="s">
        <v>400</v>
      </c>
      <c r="G134" s="12"/>
      <c r="H134" s="202">
        <v>45.009999999999998</v>
      </c>
      <c r="I134" s="203"/>
      <c r="J134" s="12"/>
      <c r="K134" s="12"/>
      <c r="L134" s="199"/>
      <c r="M134" s="204"/>
      <c r="N134" s="205"/>
      <c r="O134" s="205"/>
      <c r="P134" s="205"/>
      <c r="Q134" s="205"/>
      <c r="R134" s="205"/>
      <c r="S134" s="205"/>
      <c r="T134" s="206"/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T134" s="200" t="s">
        <v>386</v>
      </c>
      <c r="AU134" s="200" t="s">
        <v>80</v>
      </c>
      <c r="AV134" s="12" t="s">
        <v>86</v>
      </c>
      <c r="AW134" s="12" t="s">
        <v>30</v>
      </c>
      <c r="AX134" s="12" t="s">
        <v>73</v>
      </c>
      <c r="AY134" s="200" t="s">
        <v>131</v>
      </c>
    </row>
    <row r="135" s="12" customFormat="1">
      <c r="A135" s="12"/>
      <c r="B135" s="199"/>
      <c r="C135" s="12"/>
      <c r="D135" s="185" t="s">
        <v>386</v>
      </c>
      <c r="E135" s="200" t="s">
        <v>290</v>
      </c>
      <c r="F135" s="201" t="s">
        <v>401</v>
      </c>
      <c r="G135" s="12"/>
      <c r="H135" s="202">
        <v>15.18</v>
      </c>
      <c r="I135" s="203"/>
      <c r="J135" s="12"/>
      <c r="K135" s="12"/>
      <c r="L135" s="199"/>
      <c r="M135" s="204"/>
      <c r="N135" s="205"/>
      <c r="O135" s="205"/>
      <c r="P135" s="205"/>
      <c r="Q135" s="205"/>
      <c r="R135" s="205"/>
      <c r="S135" s="205"/>
      <c r="T135" s="206"/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T135" s="200" t="s">
        <v>386</v>
      </c>
      <c r="AU135" s="200" t="s">
        <v>80</v>
      </c>
      <c r="AV135" s="12" t="s">
        <v>86</v>
      </c>
      <c r="AW135" s="12" t="s">
        <v>30</v>
      </c>
      <c r="AX135" s="12" t="s">
        <v>73</v>
      </c>
      <c r="AY135" s="200" t="s">
        <v>131</v>
      </c>
    </row>
    <row r="136" s="12" customFormat="1">
      <c r="A136" s="12"/>
      <c r="B136" s="199"/>
      <c r="C136" s="12"/>
      <c r="D136" s="185" t="s">
        <v>386</v>
      </c>
      <c r="E136" s="200" t="s">
        <v>318</v>
      </c>
      <c r="F136" s="201" t="s">
        <v>402</v>
      </c>
      <c r="G136" s="12"/>
      <c r="H136" s="202">
        <v>17.34</v>
      </c>
      <c r="I136" s="203"/>
      <c r="J136" s="12"/>
      <c r="K136" s="12"/>
      <c r="L136" s="199"/>
      <c r="M136" s="204"/>
      <c r="N136" s="205"/>
      <c r="O136" s="205"/>
      <c r="P136" s="205"/>
      <c r="Q136" s="205"/>
      <c r="R136" s="205"/>
      <c r="S136" s="205"/>
      <c r="T136" s="206"/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T136" s="200" t="s">
        <v>386</v>
      </c>
      <c r="AU136" s="200" t="s">
        <v>80</v>
      </c>
      <c r="AV136" s="12" t="s">
        <v>86</v>
      </c>
      <c r="AW136" s="12" t="s">
        <v>30</v>
      </c>
      <c r="AX136" s="12" t="s">
        <v>73</v>
      </c>
      <c r="AY136" s="200" t="s">
        <v>131</v>
      </c>
    </row>
    <row r="137" s="12" customFormat="1">
      <c r="A137" s="12"/>
      <c r="B137" s="199"/>
      <c r="C137" s="12"/>
      <c r="D137" s="185" t="s">
        <v>386</v>
      </c>
      <c r="E137" s="200" t="s">
        <v>403</v>
      </c>
      <c r="F137" s="201" t="s">
        <v>404</v>
      </c>
      <c r="G137" s="12"/>
      <c r="H137" s="202">
        <v>116.11</v>
      </c>
      <c r="I137" s="203"/>
      <c r="J137" s="12"/>
      <c r="K137" s="12"/>
      <c r="L137" s="199"/>
      <c r="M137" s="204"/>
      <c r="N137" s="205"/>
      <c r="O137" s="205"/>
      <c r="P137" s="205"/>
      <c r="Q137" s="205"/>
      <c r="R137" s="205"/>
      <c r="S137" s="205"/>
      <c r="T137" s="206"/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T137" s="200" t="s">
        <v>386</v>
      </c>
      <c r="AU137" s="200" t="s">
        <v>80</v>
      </c>
      <c r="AV137" s="12" t="s">
        <v>86</v>
      </c>
      <c r="AW137" s="12" t="s">
        <v>30</v>
      </c>
      <c r="AX137" s="12" t="s">
        <v>80</v>
      </c>
      <c r="AY137" s="200" t="s">
        <v>131</v>
      </c>
    </row>
    <row r="138" s="2" customFormat="1" ht="24.15" customHeight="1">
      <c r="A138" s="35"/>
      <c r="B138" s="171"/>
      <c r="C138" s="172" t="s">
        <v>146</v>
      </c>
      <c r="D138" s="172" t="s">
        <v>132</v>
      </c>
      <c r="E138" s="173" t="s">
        <v>405</v>
      </c>
      <c r="F138" s="174" t="s">
        <v>406</v>
      </c>
      <c r="G138" s="175" t="s">
        <v>380</v>
      </c>
      <c r="H138" s="176">
        <v>54.109999999999999</v>
      </c>
      <c r="I138" s="177"/>
      <c r="J138" s="178">
        <f>ROUND(I138*H138,2)</f>
        <v>0</v>
      </c>
      <c r="K138" s="174" t="s">
        <v>381</v>
      </c>
      <c r="L138" s="36"/>
      <c r="M138" s="179" t="s">
        <v>1</v>
      </c>
      <c r="N138" s="180" t="s">
        <v>38</v>
      </c>
      <c r="O138" s="74"/>
      <c r="P138" s="181">
        <f>O138*H138</f>
        <v>0</v>
      </c>
      <c r="Q138" s="181">
        <v>0</v>
      </c>
      <c r="R138" s="181">
        <f>Q138*H138</f>
        <v>0</v>
      </c>
      <c r="S138" s="181">
        <v>0.45000000000000001</v>
      </c>
      <c r="T138" s="182">
        <f>S138*H138</f>
        <v>24.349499999999999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183" t="s">
        <v>130</v>
      </c>
      <c r="AT138" s="183" t="s">
        <v>132</v>
      </c>
      <c r="AU138" s="183" t="s">
        <v>80</v>
      </c>
      <c r="AY138" s="16" t="s">
        <v>131</v>
      </c>
      <c r="BE138" s="184">
        <f>IF(N138="základní",J138,0)</f>
        <v>0</v>
      </c>
      <c r="BF138" s="184">
        <f>IF(N138="snížená",J138,0)</f>
        <v>0</v>
      </c>
      <c r="BG138" s="184">
        <f>IF(N138="zákl. přenesená",J138,0)</f>
        <v>0</v>
      </c>
      <c r="BH138" s="184">
        <f>IF(N138="sníž. přenesená",J138,0)</f>
        <v>0</v>
      </c>
      <c r="BI138" s="184">
        <f>IF(N138="nulová",J138,0)</f>
        <v>0</v>
      </c>
      <c r="BJ138" s="16" t="s">
        <v>80</v>
      </c>
      <c r="BK138" s="184">
        <f>ROUND(I138*H138,2)</f>
        <v>0</v>
      </c>
      <c r="BL138" s="16" t="s">
        <v>130</v>
      </c>
      <c r="BM138" s="183" t="s">
        <v>407</v>
      </c>
    </row>
    <row r="139" s="2" customFormat="1">
      <c r="A139" s="35"/>
      <c r="B139" s="36"/>
      <c r="C139" s="35"/>
      <c r="D139" s="185" t="s">
        <v>138</v>
      </c>
      <c r="E139" s="35"/>
      <c r="F139" s="186" t="s">
        <v>408</v>
      </c>
      <c r="G139" s="35"/>
      <c r="H139" s="35"/>
      <c r="I139" s="187"/>
      <c r="J139" s="35"/>
      <c r="K139" s="35"/>
      <c r="L139" s="36"/>
      <c r="M139" s="188"/>
      <c r="N139" s="189"/>
      <c r="O139" s="74"/>
      <c r="P139" s="74"/>
      <c r="Q139" s="74"/>
      <c r="R139" s="74"/>
      <c r="S139" s="74"/>
      <c r="T139" s="75"/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T139" s="16" t="s">
        <v>138</v>
      </c>
      <c r="AU139" s="16" t="s">
        <v>80</v>
      </c>
    </row>
    <row r="140" s="2" customFormat="1">
      <c r="A140" s="35"/>
      <c r="B140" s="36"/>
      <c r="C140" s="35"/>
      <c r="D140" s="197" t="s">
        <v>384</v>
      </c>
      <c r="E140" s="35"/>
      <c r="F140" s="198" t="s">
        <v>409</v>
      </c>
      <c r="G140" s="35"/>
      <c r="H140" s="35"/>
      <c r="I140" s="187"/>
      <c r="J140" s="35"/>
      <c r="K140" s="35"/>
      <c r="L140" s="36"/>
      <c r="M140" s="188"/>
      <c r="N140" s="189"/>
      <c r="O140" s="74"/>
      <c r="P140" s="74"/>
      <c r="Q140" s="74"/>
      <c r="R140" s="74"/>
      <c r="S140" s="74"/>
      <c r="T140" s="75"/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T140" s="16" t="s">
        <v>384</v>
      </c>
      <c r="AU140" s="16" t="s">
        <v>80</v>
      </c>
    </row>
    <row r="141" s="12" customFormat="1">
      <c r="A141" s="12"/>
      <c r="B141" s="199"/>
      <c r="C141" s="12"/>
      <c r="D141" s="185" t="s">
        <v>386</v>
      </c>
      <c r="E141" s="200" t="s">
        <v>410</v>
      </c>
      <c r="F141" s="201" t="s">
        <v>411</v>
      </c>
      <c r="G141" s="12"/>
      <c r="H141" s="202">
        <v>54.109999999999999</v>
      </c>
      <c r="I141" s="203"/>
      <c r="J141" s="12"/>
      <c r="K141" s="12"/>
      <c r="L141" s="199"/>
      <c r="M141" s="204"/>
      <c r="N141" s="205"/>
      <c r="O141" s="205"/>
      <c r="P141" s="205"/>
      <c r="Q141" s="205"/>
      <c r="R141" s="205"/>
      <c r="S141" s="205"/>
      <c r="T141" s="206"/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T141" s="200" t="s">
        <v>386</v>
      </c>
      <c r="AU141" s="200" t="s">
        <v>80</v>
      </c>
      <c r="AV141" s="12" t="s">
        <v>86</v>
      </c>
      <c r="AW141" s="12" t="s">
        <v>30</v>
      </c>
      <c r="AX141" s="12" t="s">
        <v>80</v>
      </c>
      <c r="AY141" s="200" t="s">
        <v>131</v>
      </c>
    </row>
    <row r="142" s="2" customFormat="1" ht="24.15" customHeight="1">
      <c r="A142" s="35"/>
      <c r="B142" s="171"/>
      <c r="C142" s="172" t="s">
        <v>130</v>
      </c>
      <c r="D142" s="172" t="s">
        <v>132</v>
      </c>
      <c r="E142" s="173" t="s">
        <v>412</v>
      </c>
      <c r="F142" s="174" t="s">
        <v>413</v>
      </c>
      <c r="G142" s="175" t="s">
        <v>380</v>
      </c>
      <c r="H142" s="176">
        <v>32.520000000000003</v>
      </c>
      <c r="I142" s="177"/>
      <c r="J142" s="178">
        <f>ROUND(I142*H142,2)</f>
        <v>0</v>
      </c>
      <c r="K142" s="174" t="s">
        <v>381</v>
      </c>
      <c r="L142" s="36"/>
      <c r="M142" s="179" t="s">
        <v>1</v>
      </c>
      <c r="N142" s="180" t="s">
        <v>38</v>
      </c>
      <c r="O142" s="74"/>
      <c r="P142" s="181">
        <f>O142*H142</f>
        <v>0</v>
      </c>
      <c r="Q142" s="181">
        <v>0</v>
      </c>
      <c r="R142" s="181">
        <f>Q142*H142</f>
        <v>0</v>
      </c>
      <c r="S142" s="181">
        <v>0.32500000000000001</v>
      </c>
      <c r="T142" s="182">
        <f>S142*H142</f>
        <v>10.569000000000001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183" t="s">
        <v>130</v>
      </c>
      <c r="AT142" s="183" t="s">
        <v>132</v>
      </c>
      <c r="AU142" s="183" t="s">
        <v>80</v>
      </c>
      <c r="AY142" s="16" t="s">
        <v>131</v>
      </c>
      <c r="BE142" s="184">
        <f>IF(N142="základní",J142,0)</f>
        <v>0</v>
      </c>
      <c r="BF142" s="184">
        <f>IF(N142="snížená",J142,0)</f>
        <v>0</v>
      </c>
      <c r="BG142" s="184">
        <f>IF(N142="zákl. přenesená",J142,0)</f>
        <v>0</v>
      </c>
      <c r="BH142" s="184">
        <f>IF(N142="sníž. přenesená",J142,0)</f>
        <v>0</v>
      </c>
      <c r="BI142" s="184">
        <f>IF(N142="nulová",J142,0)</f>
        <v>0</v>
      </c>
      <c r="BJ142" s="16" t="s">
        <v>80</v>
      </c>
      <c r="BK142" s="184">
        <f>ROUND(I142*H142,2)</f>
        <v>0</v>
      </c>
      <c r="BL142" s="16" t="s">
        <v>130</v>
      </c>
      <c r="BM142" s="183" t="s">
        <v>414</v>
      </c>
    </row>
    <row r="143" s="2" customFormat="1">
      <c r="A143" s="35"/>
      <c r="B143" s="36"/>
      <c r="C143" s="35"/>
      <c r="D143" s="185" t="s">
        <v>138</v>
      </c>
      <c r="E143" s="35"/>
      <c r="F143" s="186" t="s">
        <v>415</v>
      </c>
      <c r="G143" s="35"/>
      <c r="H143" s="35"/>
      <c r="I143" s="187"/>
      <c r="J143" s="35"/>
      <c r="K143" s="35"/>
      <c r="L143" s="36"/>
      <c r="M143" s="188"/>
      <c r="N143" s="189"/>
      <c r="O143" s="74"/>
      <c r="P143" s="74"/>
      <c r="Q143" s="74"/>
      <c r="R143" s="74"/>
      <c r="S143" s="74"/>
      <c r="T143" s="75"/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T143" s="16" t="s">
        <v>138</v>
      </c>
      <c r="AU143" s="16" t="s">
        <v>80</v>
      </c>
    </row>
    <row r="144" s="2" customFormat="1">
      <c r="A144" s="35"/>
      <c r="B144" s="36"/>
      <c r="C144" s="35"/>
      <c r="D144" s="197" t="s">
        <v>384</v>
      </c>
      <c r="E144" s="35"/>
      <c r="F144" s="198" t="s">
        <v>416</v>
      </c>
      <c r="G144" s="35"/>
      <c r="H144" s="35"/>
      <c r="I144" s="187"/>
      <c r="J144" s="35"/>
      <c r="K144" s="35"/>
      <c r="L144" s="36"/>
      <c r="M144" s="188"/>
      <c r="N144" s="189"/>
      <c r="O144" s="74"/>
      <c r="P144" s="74"/>
      <c r="Q144" s="74"/>
      <c r="R144" s="74"/>
      <c r="S144" s="74"/>
      <c r="T144" s="75"/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T144" s="16" t="s">
        <v>384</v>
      </c>
      <c r="AU144" s="16" t="s">
        <v>80</v>
      </c>
    </row>
    <row r="145" s="12" customFormat="1">
      <c r="A145" s="12"/>
      <c r="B145" s="199"/>
      <c r="C145" s="12"/>
      <c r="D145" s="185" t="s">
        <v>386</v>
      </c>
      <c r="E145" s="200" t="s">
        <v>417</v>
      </c>
      <c r="F145" s="201" t="s">
        <v>418</v>
      </c>
      <c r="G145" s="12"/>
      <c r="H145" s="202">
        <v>15.18</v>
      </c>
      <c r="I145" s="203"/>
      <c r="J145" s="12"/>
      <c r="K145" s="12"/>
      <c r="L145" s="199"/>
      <c r="M145" s="204"/>
      <c r="N145" s="205"/>
      <c r="O145" s="205"/>
      <c r="P145" s="205"/>
      <c r="Q145" s="205"/>
      <c r="R145" s="205"/>
      <c r="S145" s="205"/>
      <c r="T145" s="206"/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T145" s="200" t="s">
        <v>386</v>
      </c>
      <c r="AU145" s="200" t="s">
        <v>80</v>
      </c>
      <c r="AV145" s="12" t="s">
        <v>86</v>
      </c>
      <c r="AW145" s="12" t="s">
        <v>30</v>
      </c>
      <c r="AX145" s="12" t="s">
        <v>73</v>
      </c>
      <c r="AY145" s="200" t="s">
        <v>131</v>
      </c>
    </row>
    <row r="146" s="12" customFormat="1">
      <c r="A146" s="12"/>
      <c r="B146" s="199"/>
      <c r="C146" s="12"/>
      <c r="D146" s="185" t="s">
        <v>386</v>
      </c>
      <c r="E146" s="200" t="s">
        <v>251</v>
      </c>
      <c r="F146" s="201" t="s">
        <v>419</v>
      </c>
      <c r="G146" s="12"/>
      <c r="H146" s="202">
        <v>17.34</v>
      </c>
      <c r="I146" s="203"/>
      <c r="J146" s="12"/>
      <c r="K146" s="12"/>
      <c r="L146" s="199"/>
      <c r="M146" s="204"/>
      <c r="N146" s="205"/>
      <c r="O146" s="205"/>
      <c r="P146" s="205"/>
      <c r="Q146" s="205"/>
      <c r="R146" s="205"/>
      <c r="S146" s="205"/>
      <c r="T146" s="206"/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T146" s="200" t="s">
        <v>386</v>
      </c>
      <c r="AU146" s="200" t="s">
        <v>80</v>
      </c>
      <c r="AV146" s="12" t="s">
        <v>86</v>
      </c>
      <c r="AW146" s="12" t="s">
        <v>30</v>
      </c>
      <c r="AX146" s="12" t="s">
        <v>73</v>
      </c>
      <c r="AY146" s="200" t="s">
        <v>131</v>
      </c>
    </row>
    <row r="147" s="12" customFormat="1">
      <c r="A147" s="12"/>
      <c r="B147" s="199"/>
      <c r="C147" s="12"/>
      <c r="D147" s="185" t="s">
        <v>386</v>
      </c>
      <c r="E147" s="200" t="s">
        <v>420</v>
      </c>
      <c r="F147" s="201" t="s">
        <v>421</v>
      </c>
      <c r="G147" s="12"/>
      <c r="H147" s="202">
        <v>32.520000000000003</v>
      </c>
      <c r="I147" s="203"/>
      <c r="J147" s="12"/>
      <c r="K147" s="12"/>
      <c r="L147" s="199"/>
      <c r="M147" s="204"/>
      <c r="N147" s="205"/>
      <c r="O147" s="205"/>
      <c r="P147" s="205"/>
      <c r="Q147" s="205"/>
      <c r="R147" s="205"/>
      <c r="S147" s="205"/>
      <c r="T147" s="206"/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T147" s="200" t="s">
        <v>386</v>
      </c>
      <c r="AU147" s="200" t="s">
        <v>80</v>
      </c>
      <c r="AV147" s="12" t="s">
        <v>86</v>
      </c>
      <c r="AW147" s="12" t="s">
        <v>30</v>
      </c>
      <c r="AX147" s="12" t="s">
        <v>80</v>
      </c>
      <c r="AY147" s="200" t="s">
        <v>131</v>
      </c>
    </row>
    <row r="148" s="2" customFormat="1" ht="33" customHeight="1">
      <c r="A148" s="35"/>
      <c r="B148" s="171"/>
      <c r="C148" s="172" t="s">
        <v>156</v>
      </c>
      <c r="D148" s="172" t="s">
        <v>132</v>
      </c>
      <c r="E148" s="173" t="s">
        <v>422</v>
      </c>
      <c r="F148" s="174" t="s">
        <v>423</v>
      </c>
      <c r="G148" s="175" t="s">
        <v>380</v>
      </c>
      <c r="H148" s="176">
        <v>213.56</v>
      </c>
      <c r="I148" s="177"/>
      <c r="J148" s="178">
        <f>ROUND(I148*H148,2)</f>
        <v>0</v>
      </c>
      <c r="K148" s="174" t="s">
        <v>381</v>
      </c>
      <c r="L148" s="36"/>
      <c r="M148" s="179" t="s">
        <v>1</v>
      </c>
      <c r="N148" s="180" t="s">
        <v>38</v>
      </c>
      <c r="O148" s="74"/>
      <c r="P148" s="181">
        <f>O148*H148</f>
        <v>0</v>
      </c>
      <c r="Q148" s="181">
        <v>9.0000000000000006E-05</v>
      </c>
      <c r="R148" s="181">
        <f>Q148*H148</f>
        <v>0.019220400000000002</v>
      </c>
      <c r="S148" s="181">
        <v>0.23000000000000001</v>
      </c>
      <c r="T148" s="182">
        <f>S148*H148</f>
        <v>49.1188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183" t="s">
        <v>130</v>
      </c>
      <c r="AT148" s="183" t="s">
        <v>132</v>
      </c>
      <c r="AU148" s="183" t="s">
        <v>80</v>
      </c>
      <c r="AY148" s="16" t="s">
        <v>131</v>
      </c>
      <c r="BE148" s="184">
        <f>IF(N148="základní",J148,0)</f>
        <v>0</v>
      </c>
      <c r="BF148" s="184">
        <f>IF(N148="snížená",J148,0)</f>
        <v>0</v>
      </c>
      <c r="BG148" s="184">
        <f>IF(N148="zákl. přenesená",J148,0)</f>
        <v>0</v>
      </c>
      <c r="BH148" s="184">
        <f>IF(N148="sníž. přenesená",J148,0)</f>
        <v>0</v>
      </c>
      <c r="BI148" s="184">
        <f>IF(N148="nulová",J148,0)</f>
        <v>0</v>
      </c>
      <c r="BJ148" s="16" t="s">
        <v>80</v>
      </c>
      <c r="BK148" s="184">
        <f>ROUND(I148*H148,2)</f>
        <v>0</v>
      </c>
      <c r="BL148" s="16" t="s">
        <v>130</v>
      </c>
      <c r="BM148" s="183" t="s">
        <v>424</v>
      </c>
    </row>
    <row r="149" s="2" customFormat="1">
      <c r="A149" s="35"/>
      <c r="B149" s="36"/>
      <c r="C149" s="35"/>
      <c r="D149" s="185" t="s">
        <v>138</v>
      </c>
      <c r="E149" s="35"/>
      <c r="F149" s="186" t="s">
        <v>425</v>
      </c>
      <c r="G149" s="35"/>
      <c r="H149" s="35"/>
      <c r="I149" s="187"/>
      <c r="J149" s="35"/>
      <c r="K149" s="35"/>
      <c r="L149" s="36"/>
      <c r="M149" s="188"/>
      <c r="N149" s="189"/>
      <c r="O149" s="74"/>
      <c r="P149" s="74"/>
      <c r="Q149" s="74"/>
      <c r="R149" s="74"/>
      <c r="S149" s="74"/>
      <c r="T149" s="75"/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T149" s="16" t="s">
        <v>138</v>
      </c>
      <c r="AU149" s="16" t="s">
        <v>80</v>
      </c>
    </row>
    <row r="150" s="2" customFormat="1">
      <c r="A150" s="35"/>
      <c r="B150" s="36"/>
      <c r="C150" s="35"/>
      <c r="D150" s="197" t="s">
        <v>384</v>
      </c>
      <c r="E150" s="35"/>
      <c r="F150" s="198" t="s">
        <v>426</v>
      </c>
      <c r="G150" s="35"/>
      <c r="H150" s="35"/>
      <c r="I150" s="187"/>
      <c r="J150" s="35"/>
      <c r="K150" s="35"/>
      <c r="L150" s="36"/>
      <c r="M150" s="188"/>
      <c r="N150" s="189"/>
      <c r="O150" s="74"/>
      <c r="P150" s="74"/>
      <c r="Q150" s="74"/>
      <c r="R150" s="74"/>
      <c r="S150" s="74"/>
      <c r="T150" s="75"/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T150" s="16" t="s">
        <v>384</v>
      </c>
      <c r="AU150" s="16" t="s">
        <v>80</v>
      </c>
    </row>
    <row r="151" s="12" customFormat="1">
      <c r="A151" s="12"/>
      <c r="B151" s="199"/>
      <c r="C151" s="12"/>
      <c r="D151" s="185" t="s">
        <v>386</v>
      </c>
      <c r="E151" s="200" t="s">
        <v>427</v>
      </c>
      <c r="F151" s="201" t="s">
        <v>428</v>
      </c>
      <c r="G151" s="12"/>
      <c r="H151" s="202">
        <v>130.68000000000001</v>
      </c>
      <c r="I151" s="203"/>
      <c r="J151" s="12"/>
      <c r="K151" s="12"/>
      <c r="L151" s="199"/>
      <c r="M151" s="204"/>
      <c r="N151" s="205"/>
      <c r="O151" s="205"/>
      <c r="P151" s="205"/>
      <c r="Q151" s="205"/>
      <c r="R151" s="205"/>
      <c r="S151" s="205"/>
      <c r="T151" s="206"/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T151" s="200" t="s">
        <v>386</v>
      </c>
      <c r="AU151" s="200" t="s">
        <v>80</v>
      </c>
      <c r="AV151" s="12" t="s">
        <v>86</v>
      </c>
      <c r="AW151" s="12" t="s">
        <v>30</v>
      </c>
      <c r="AX151" s="12" t="s">
        <v>73</v>
      </c>
      <c r="AY151" s="200" t="s">
        <v>131</v>
      </c>
    </row>
    <row r="152" s="12" customFormat="1">
      <c r="A152" s="12"/>
      <c r="B152" s="199"/>
      <c r="C152" s="12"/>
      <c r="D152" s="185" t="s">
        <v>386</v>
      </c>
      <c r="E152" s="200" t="s">
        <v>263</v>
      </c>
      <c r="F152" s="201" t="s">
        <v>429</v>
      </c>
      <c r="G152" s="12"/>
      <c r="H152" s="202">
        <v>82.879999999999995</v>
      </c>
      <c r="I152" s="203"/>
      <c r="J152" s="12"/>
      <c r="K152" s="12"/>
      <c r="L152" s="199"/>
      <c r="M152" s="204"/>
      <c r="N152" s="205"/>
      <c r="O152" s="205"/>
      <c r="P152" s="205"/>
      <c r="Q152" s="205"/>
      <c r="R152" s="205"/>
      <c r="S152" s="205"/>
      <c r="T152" s="206"/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T152" s="200" t="s">
        <v>386</v>
      </c>
      <c r="AU152" s="200" t="s">
        <v>80</v>
      </c>
      <c r="AV152" s="12" t="s">
        <v>86</v>
      </c>
      <c r="AW152" s="12" t="s">
        <v>30</v>
      </c>
      <c r="AX152" s="12" t="s">
        <v>73</v>
      </c>
      <c r="AY152" s="200" t="s">
        <v>131</v>
      </c>
    </row>
    <row r="153" s="12" customFormat="1">
      <c r="A153" s="12"/>
      <c r="B153" s="199"/>
      <c r="C153" s="12"/>
      <c r="D153" s="185" t="s">
        <v>386</v>
      </c>
      <c r="E153" s="200" t="s">
        <v>430</v>
      </c>
      <c r="F153" s="201" t="s">
        <v>431</v>
      </c>
      <c r="G153" s="12"/>
      <c r="H153" s="202">
        <v>213.56</v>
      </c>
      <c r="I153" s="203"/>
      <c r="J153" s="12"/>
      <c r="K153" s="12"/>
      <c r="L153" s="199"/>
      <c r="M153" s="204"/>
      <c r="N153" s="205"/>
      <c r="O153" s="205"/>
      <c r="P153" s="205"/>
      <c r="Q153" s="205"/>
      <c r="R153" s="205"/>
      <c r="S153" s="205"/>
      <c r="T153" s="206"/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T153" s="200" t="s">
        <v>386</v>
      </c>
      <c r="AU153" s="200" t="s">
        <v>80</v>
      </c>
      <c r="AV153" s="12" t="s">
        <v>86</v>
      </c>
      <c r="AW153" s="12" t="s">
        <v>30</v>
      </c>
      <c r="AX153" s="12" t="s">
        <v>80</v>
      </c>
      <c r="AY153" s="200" t="s">
        <v>131</v>
      </c>
    </row>
    <row r="154" s="2" customFormat="1" ht="16.5" customHeight="1">
      <c r="A154" s="35"/>
      <c r="B154" s="171"/>
      <c r="C154" s="172" t="s">
        <v>178</v>
      </c>
      <c r="D154" s="172" t="s">
        <v>132</v>
      </c>
      <c r="E154" s="173" t="s">
        <v>432</v>
      </c>
      <c r="F154" s="174" t="s">
        <v>433</v>
      </c>
      <c r="G154" s="175" t="s">
        <v>434</v>
      </c>
      <c r="H154" s="176">
        <v>31.329999999999998</v>
      </c>
      <c r="I154" s="177"/>
      <c r="J154" s="178">
        <f>ROUND(I154*H154,2)</f>
        <v>0</v>
      </c>
      <c r="K154" s="174" t="s">
        <v>381</v>
      </c>
      <c r="L154" s="36"/>
      <c r="M154" s="179" t="s">
        <v>1</v>
      </c>
      <c r="N154" s="180" t="s">
        <v>38</v>
      </c>
      <c r="O154" s="74"/>
      <c r="P154" s="181">
        <f>O154*H154</f>
        <v>0</v>
      </c>
      <c r="Q154" s="181">
        <v>0</v>
      </c>
      <c r="R154" s="181">
        <f>Q154*H154</f>
        <v>0</v>
      </c>
      <c r="S154" s="181">
        <v>0.20499999999999999</v>
      </c>
      <c r="T154" s="182">
        <f>S154*H154</f>
        <v>6.4226499999999991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183" t="s">
        <v>130</v>
      </c>
      <c r="AT154" s="183" t="s">
        <v>132</v>
      </c>
      <c r="AU154" s="183" t="s">
        <v>80</v>
      </c>
      <c r="AY154" s="16" t="s">
        <v>131</v>
      </c>
      <c r="BE154" s="184">
        <f>IF(N154="základní",J154,0)</f>
        <v>0</v>
      </c>
      <c r="BF154" s="184">
        <f>IF(N154="snížená",J154,0)</f>
        <v>0</v>
      </c>
      <c r="BG154" s="184">
        <f>IF(N154="zákl. přenesená",J154,0)</f>
        <v>0</v>
      </c>
      <c r="BH154" s="184">
        <f>IF(N154="sníž. přenesená",J154,0)</f>
        <v>0</v>
      </c>
      <c r="BI154" s="184">
        <f>IF(N154="nulová",J154,0)</f>
        <v>0</v>
      </c>
      <c r="BJ154" s="16" t="s">
        <v>80</v>
      </c>
      <c r="BK154" s="184">
        <f>ROUND(I154*H154,2)</f>
        <v>0</v>
      </c>
      <c r="BL154" s="16" t="s">
        <v>130</v>
      </c>
      <c r="BM154" s="183" t="s">
        <v>435</v>
      </c>
    </row>
    <row r="155" s="2" customFormat="1">
      <c r="A155" s="35"/>
      <c r="B155" s="36"/>
      <c r="C155" s="35"/>
      <c r="D155" s="185" t="s">
        <v>138</v>
      </c>
      <c r="E155" s="35"/>
      <c r="F155" s="186" t="s">
        <v>436</v>
      </c>
      <c r="G155" s="35"/>
      <c r="H155" s="35"/>
      <c r="I155" s="187"/>
      <c r="J155" s="35"/>
      <c r="K155" s="35"/>
      <c r="L155" s="36"/>
      <c r="M155" s="188"/>
      <c r="N155" s="189"/>
      <c r="O155" s="74"/>
      <c r="P155" s="74"/>
      <c r="Q155" s="74"/>
      <c r="R155" s="74"/>
      <c r="S155" s="74"/>
      <c r="T155" s="75"/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T155" s="16" t="s">
        <v>138</v>
      </c>
      <c r="AU155" s="16" t="s">
        <v>80</v>
      </c>
    </row>
    <row r="156" s="2" customFormat="1">
      <c r="A156" s="35"/>
      <c r="B156" s="36"/>
      <c r="C156" s="35"/>
      <c r="D156" s="197" t="s">
        <v>384</v>
      </c>
      <c r="E156" s="35"/>
      <c r="F156" s="198" t="s">
        <v>437</v>
      </c>
      <c r="G156" s="35"/>
      <c r="H156" s="35"/>
      <c r="I156" s="187"/>
      <c r="J156" s="35"/>
      <c r="K156" s="35"/>
      <c r="L156" s="36"/>
      <c r="M156" s="188"/>
      <c r="N156" s="189"/>
      <c r="O156" s="74"/>
      <c r="P156" s="74"/>
      <c r="Q156" s="74"/>
      <c r="R156" s="74"/>
      <c r="S156" s="74"/>
      <c r="T156" s="75"/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T156" s="16" t="s">
        <v>384</v>
      </c>
      <c r="AU156" s="16" t="s">
        <v>80</v>
      </c>
    </row>
    <row r="157" s="13" customFormat="1">
      <c r="A157" s="13"/>
      <c r="B157" s="207"/>
      <c r="C157" s="13"/>
      <c r="D157" s="185" t="s">
        <v>386</v>
      </c>
      <c r="E157" s="208" t="s">
        <v>1</v>
      </c>
      <c r="F157" s="209" t="s">
        <v>438</v>
      </c>
      <c r="G157" s="13"/>
      <c r="H157" s="208" t="s">
        <v>1</v>
      </c>
      <c r="I157" s="210"/>
      <c r="J157" s="13"/>
      <c r="K157" s="13"/>
      <c r="L157" s="207"/>
      <c r="M157" s="211"/>
      <c r="N157" s="212"/>
      <c r="O157" s="212"/>
      <c r="P157" s="212"/>
      <c r="Q157" s="212"/>
      <c r="R157" s="212"/>
      <c r="S157" s="212"/>
      <c r="T157" s="213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08" t="s">
        <v>386</v>
      </c>
      <c r="AU157" s="208" t="s">
        <v>80</v>
      </c>
      <c r="AV157" s="13" t="s">
        <v>80</v>
      </c>
      <c r="AW157" s="13" t="s">
        <v>30</v>
      </c>
      <c r="AX157" s="13" t="s">
        <v>73</v>
      </c>
      <c r="AY157" s="208" t="s">
        <v>131</v>
      </c>
    </row>
    <row r="158" s="12" customFormat="1">
      <c r="A158" s="12"/>
      <c r="B158" s="199"/>
      <c r="C158" s="12"/>
      <c r="D158" s="185" t="s">
        <v>386</v>
      </c>
      <c r="E158" s="200" t="s">
        <v>439</v>
      </c>
      <c r="F158" s="201" t="s">
        <v>440</v>
      </c>
      <c r="G158" s="12"/>
      <c r="H158" s="202">
        <v>14.35</v>
      </c>
      <c r="I158" s="203"/>
      <c r="J158" s="12"/>
      <c r="K158" s="12"/>
      <c r="L158" s="199"/>
      <c r="M158" s="204"/>
      <c r="N158" s="205"/>
      <c r="O158" s="205"/>
      <c r="P158" s="205"/>
      <c r="Q158" s="205"/>
      <c r="R158" s="205"/>
      <c r="S158" s="205"/>
      <c r="T158" s="206"/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T158" s="200" t="s">
        <v>386</v>
      </c>
      <c r="AU158" s="200" t="s">
        <v>80</v>
      </c>
      <c r="AV158" s="12" t="s">
        <v>86</v>
      </c>
      <c r="AW158" s="12" t="s">
        <v>30</v>
      </c>
      <c r="AX158" s="12" t="s">
        <v>73</v>
      </c>
      <c r="AY158" s="200" t="s">
        <v>131</v>
      </c>
    </row>
    <row r="159" s="12" customFormat="1">
      <c r="A159" s="12"/>
      <c r="B159" s="199"/>
      <c r="C159" s="12"/>
      <c r="D159" s="185" t="s">
        <v>386</v>
      </c>
      <c r="E159" s="200" t="s">
        <v>280</v>
      </c>
      <c r="F159" s="201" t="s">
        <v>441</v>
      </c>
      <c r="G159" s="12"/>
      <c r="H159" s="202">
        <v>16.98</v>
      </c>
      <c r="I159" s="203"/>
      <c r="J159" s="12"/>
      <c r="K159" s="12"/>
      <c r="L159" s="199"/>
      <c r="M159" s="204"/>
      <c r="N159" s="205"/>
      <c r="O159" s="205"/>
      <c r="P159" s="205"/>
      <c r="Q159" s="205"/>
      <c r="R159" s="205"/>
      <c r="S159" s="205"/>
      <c r="T159" s="206"/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T159" s="200" t="s">
        <v>386</v>
      </c>
      <c r="AU159" s="200" t="s">
        <v>80</v>
      </c>
      <c r="AV159" s="12" t="s">
        <v>86</v>
      </c>
      <c r="AW159" s="12" t="s">
        <v>30</v>
      </c>
      <c r="AX159" s="12" t="s">
        <v>73</v>
      </c>
      <c r="AY159" s="200" t="s">
        <v>131</v>
      </c>
    </row>
    <row r="160" s="12" customFormat="1">
      <c r="A160" s="12"/>
      <c r="B160" s="199"/>
      <c r="C160" s="12"/>
      <c r="D160" s="185" t="s">
        <v>386</v>
      </c>
      <c r="E160" s="200" t="s">
        <v>442</v>
      </c>
      <c r="F160" s="201" t="s">
        <v>443</v>
      </c>
      <c r="G160" s="12"/>
      <c r="H160" s="202">
        <v>31.329999999999998</v>
      </c>
      <c r="I160" s="203"/>
      <c r="J160" s="12"/>
      <c r="K160" s="12"/>
      <c r="L160" s="199"/>
      <c r="M160" s="204"/>
      <c r="N160" s="205"/>
      <c r="O160" s="205"/>
      <c r="P160" s="205"/>
      <c r="Q160" s="205"/>
      <c r="R160" s="205"/>
      <c r="S160" s="205"/>
      <c r="T160" s="206"/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T160" s="200" t="s">
        <v>386</v>
      </c>
      <c r="AU160" s="200" t="s">
        <v>80</v>
      </c>
      <c r="AV160" s="12" t="s">
        <v>86</v>
      </c>
      <c r="AW160" s="12" t="s">
        <v>30</v>
      </c>
      <c r="AX160" s="12" t="s">
        <v>80</v>
      </c>
      <c r="AY160" s="200" t="s">
        <v>131</v>
      </c>
    </row>
    <row r="161" s="2" customFormat="1" ht="33" customHeight="1">
      <c r="A161" s="35"/>
      <c r="B161" s="171"/>
      <c r="C161" s="172" t="s">
        <v>182</v>
      </c>
      <c r="D161" s="172" t="s">
        <v>132</v>
      </c>
      <c r="E161" s="173" t="s">
        <v>444</v>
      </c>
      <c r="F161" s="174" t="s">
        <v>445</v>
      </c>
      <c r="G161" s="175" t="s">
        <v>446</v>
      </c>
      <c r="H161" s="176">
        <v>51.5</v>
      </c>
      <c r="I161" s="177"/>
      <c r="J161" s="178">
        <f>ROUND(I161*H161,2)</f>
        <v>0</v>
      </c>
      <c r="K161" s="174" t="s">
        <v>381</v>
      </c>
      <c r="L161" s="36"/>
      <c r="M161" s="179" t="s">
        <v>1</v>
      </c>
      <c r="N161" s="180" t="s">
        <v>38</v>
      </c>
      <c r="O161" s="74"/>
      <c r="P161" s="181">
        <f>O161*H161</f>
        <v>0</v>
      </c>
      <c r="Q161" s="181">
        <v>0</v>
      </c>
      <c r="R161" s="181">
        <f>Q161*H161</f>
        <v>0</v>
      </c>
      <c r="S161" s="181">
        <v>0</v>
      </c>
      <c r="T161" s="182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183" t="s">
        <v>130</v>
      </c>
      <c r="AT161" s="183" t="s">
        <v>132</v>
      </c>
      <c r="AU161" s="183" t="s">
        <v>80</v>
      </c>
      <c r="AY161" s="16" t="s">
        <v>131</v>
      </c>
      <c r="BE161" s="184">
        <f>IF(N161="základní",J161,0)</f>
        <v>0</v>
      </c>
      <c r="BF161" s="184">
        <f>IF(N161="snížená",J161,0)</f>
        <v>0</v>
      </c>
      <c r="BG161" s="184">
        <f>IF(N161="zákl. přenesená",J161,0)</f>
        <v>0</v>
      </c>
      <c r="BH161" s="184">
        <f>IF(N161="sníž. přenesená",J161,0)</f>
        <v>0</v>
      </c>
      <c r="BI161" s="184">
        <f>IF(N161="nulová",J161,0)</f>
        <v>0</v>
      </c>
      <c r="BJ161" s="16" t="s">
        <v>80</v>
      </c>
      <c r="BK161" s="184">
        <f>ROUND(I161*H161,2)</f>
        <v>0</v>
      </c>
      <c r="BL161" s="16" t="s">
        <v>130</v>
      </c>
      <c r="BM161" s="183" t="s">
        <v>447</v>
      </c>
    </row>
    <row r="162" s="2" customFormat="1">
      <c r="A162" s="35"/>
      <c r="B162" s="36"/>
      <c r="C162" s="35"/>
      <c r="D162" s="185" t="s">
        <v>138</v>
      </c>
      <c r="E162" s="35"/>
      <c r="F162" s="186" t="s">
        <v>448</v>
      </c>
      <c r="G162" s="35"/>
      <c r="H162" s="35"/>
      <c r="I162" s="187"/>
      <c r="J162" s="35"/>
      <c r="K162" s="35"/>
      <c r="L162" s="36"/>
      <c r="M162" s="188"/>
      <c r="N162" s="189"/>
      <c r="O162" s="74"/>
      <c r="P162" s="74"/>
      <c r="Q162" s="74"/>
      <c r="R162" s="74"/>
      <c r="S162" s="74"/>
      <c r="T162" s="75"/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T162" s="16" t="s">
        <v>138</v>
      </c>
      <c r="AU162" s="16" t="s">
        <v>80</v>
      </c>
    </row>
    <row r="163" s="2" customFormat="1">
      <c r="A163" s="35"/>
      <c r="B163" s="36"/>
      <c r="C163" s="35"/>
      <c r="D163" s="197" t="s">
        <v>384</v>
      </c>
      <c r="E163" s="35"/>
      <c r="F163" s="198" t="s">
        <v>449</v>
      </c>
      <c r="G163" s="35"/>
      <c r="H163" s="35"/>
      <c r="I163" s="187"/>
      <c r="J163" s="35"/>
      <c r="K163" s="35"/>
      <c r="L163" s="36"/>
      <c r="M163" s="188"/>
      <c r="N163" s="189"/>
      <c r="O163" s="74"/>
      <c r="P163" s="74"/>
      <c r="Q163" s="74"/>
      <c r="R163" s="74"/>
      <c r="S163" s="74"/>
      <c r="T163" s="75"/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T163" s="16" t="s">
        <v>384</v>
      </c>
      <c r="AU163" s="16" t="s">
        <v>80</v>
      </c>
    </row>
    <row r="164" s="13" customFormat="1">
      <c r="A164" s="13"/>
      <c r="B164" s="207"/>
      <c r="C164" s="13"/>
      <c r="D164" s="185" t="s">
        <v>386</v>
      </c>
      <c r="E164" s="208" t="s">
        <v>1</v>
      </c>
      <c r="F164" s="209" t="s">
        <v>450</v>
      </c>
      <c r="G164" s="13"/>
      <c r="H164" s="208" t="s">
        <v>1</v>
      </c>
      <c r="I164" s="210"/>
      <c r="J164" s="13"/>
      <c r="K164" s="13"/>
      <c r="L164" s="207"/>
      <c r="M164" s="211"/>
      <c r="N164" s="212"/>
      <c r="O164" s="212"/>
      <c r="P164" s="212"/>
      <c r="Q164" s="212"/>
      <c r="R164" s="212"/>
      <c r="S164" s="212"/>
      <c r="T164" s="213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08" t="s">
        <v>386</v>
      </c>
      <c r="AU164" s="208" t="s">
        <v>80</v>
      </c>
      <c r="AV164" s="13" t="s">
        <v>80</v>
      </c>
      <c r="AW164" s="13" t="s">
        <v>30</v>
      </c>
      <c r="AX164" s="13" t="s">
        <v>73</v>
      </c>
      <c r="AY164" s="208" t="s">
        <v>131</v>
      </c>
    </row>
    <row r="165" s="12" customFormat="1">
      <c r="A165" s="12"/>
      <c r="B165" s="199"/>
      <c r="C165" s="12"/>
      <c r="D165" s="185" t="s">
        <v>386</v>
      </c>
      <c r="E165" s="200" t="s">
        <v>451</v>
      </c>
      <c r="F165" s="201" t="s">
        <v>452</v>
      </c>
      <c r="G165" s="12"/>
      <c r="H165" s="202">
        <v>13.489000000000001</v>
      </c>
      <c r="I165" s="203"/>
      <c r="J165" s="12"/>
      <c r="K165" s="12"/>
      <c r="L165" s="199"/>
      <c r="M165" s="204"/>
      <c r="N165" s="205"/>
      <c r="O165" s="205"/>
      <c r="P165" s="205"/>
      <c r="Q165" s="205"/>
      <c r="R165" s="205"/>
      <c r="S165" s="205"/>
      <c r="T165" s="206"/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T165" s="200" t="s">
        <v>386</v>
      </c>
      <c r="AU165" s="200" t="s">
        <v>80</v>
      </c>
      <c r="AV165" s="12" t="s">
        <v>86</v>
      </c>
      <c r="AW165" s="12" t="s">
        <v>30</v>
      </c>
      <c r="AX165" s="12" t="s">
        <v>73</v>
      </c>
      <c r="AY165" s="200" t="s">
        <v>131</v>
      </c>
    </row>
    <row r="166" s="12" customFormat="1">
      <c r="A166" s="12"/>
      <c r="B166" s="199"/>
      <c r="C166" s="12"/>
      <c r="D166" s="185" t="s">
        <v>386</v>
      </c>
      <c r="E166" s="200" t="s">
        <v>282</v>
      </c>
      <c r="F166" s="201" t="s">
        <v>453</v>
      </c>
      <c r="G166" s="12"/>
      <c r="H166" s="202">
        <v>15.439</v>
      </c>
      <c r="I166" s="203"/>
      <c r="J166" s="12"/>
      <c r="K166" s="12"/>
      <c r="L166" s="199"/>
      <c r="M166" s="204"/>
      <c r="N166" s="205"/>
      <c r="O166" s="205"/>
      <c r="P166" s="205"/>
      <c r="Q166" s="205"/>
      <c r="R166" s="205"/>
      <c r="S166" s="205"/>
      <c r="T166" s="206"/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T166" s="200" t="s">
        <v>386</v>
      </c>
      <c r="AU166" s="200" t="s">
        <v>80</v>
      </c>
      <c r="AV166" s="12" t="s">
        <v>86</v>
      </c>
      <c r="AW166" s="12" t="s">
        <v>30</v>
      </c>
      <c r="AX166" s="12" t="s">
        <v>73</v>
      </c>
      <c r="AY166" s="200" t="s">
        <v>131</v>
      </c>
    </row>
    <row r="167" s="12" customFormat="1">
      <c r="A167" s="12"/>
      <c r="B167" s="199"/>
      <c r="C167" s="12"/>
      <c r="D167" s="185" t="s">
        <v>386</v>
      </c>
      <c r="E167" s="200" t="s">
        <v>312</v>
      </c>
      <c r="F167" s="201" t="s">
        <v>454</v>
      </c>
      <c r="G167" s="12"/>
      <c r="H167" s="202">
        <v>22.571999999999999</v>
      </c>
      <c r="I167" s="203"/>
      <c r="J167" s="12"/>
      <c r="K167" s="12"/>
      <c r="L167" s="199"/>
      <c r="M167" s="204"/>
      <c r="N167" s="205"/>
      <c r="O167" s="205"/>
      <c r="P167" s="205"/>
      <c r="Q167" s="205"/>
      <c r="R167" s="205"/>
      <c r="S167" s="205"/>
      <c r="T167" s="206"/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T167" s="200" t="s">
        <v>386</v>
      </c>
      <c r="AU167" s="200" t="s">
        <v>80</v>
      </c>
      <c r="AV167" s="12" t="s">
        <v>86</v>
      </c>
      <c r="AW167" s="12" t="s">
        <v>30</v>
      </c>
      <c r="AX167" s="12" t="s">
        <v>73</v>
      </c>
      <c r="AY167" s="200" t="s">
        <v>131</v>
      </c>
    </row>
    <row r="168" s="12" customFormat="1">
      <c r="A168" s="12"/>
      <c r="B168" s="199"/>
      <c r="C168" s="12"/>
      <c r="D168" s="185" t="s">
        <v>386</v>
      </c>
      <c r="E168" s="200" t="s">
        <v>455</v>
      </c>
      <c r="F168" s="201" t="s">
        <v>456</v>
      </c>
      <c r="G168" s="12"/>
      <c r="H168" s="202">
        <v>51.5</v>
      </c>
      <c r="I168" s="203"/>
      <c r="J168" s="12"/>
      <c r="K168" s="12"/>
      <c r="L168" s="199"/>
      <c r="M168" s="204"/>
      <c r="N168" s="205"/>
      <c r="O168" s="205"/>
      <c r="P168" s="205"/>
      <c r="Q168" s="205"/>
      <c r="R168" s="205"/>
      <c r="S168" s="205"/>
      <c r="T168" s="206"/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T168" s="200" t="s">
        <v>386</v>
      </c>
      <c r="AU168" s="200" t="s">
        <v>80</v>
      </c>
      <c r="AV168" s="12" t="s">
        <v>86</v>
      </c>
      <c r="AW168" s="12" t="s">
        <v>30</v>
      </c>
      <c r="AX168" s="12" t="s">
        <v>80</v>
      </c>
      <c r="AY168" s="200" t="s">
        <v>131</v>
      </c>
    </row>
    <row r="169" s="2" customFormat="1" ht="33" customHeight="1">
      <c r="A169" s="35"/>
      <c r="B169" s="171"/>
      <c r="C169" s="172" t="s">
        <v>186</v>
      </c>
      <c r="D169" s="172" t="s">
        <v>132</v>
      </c>
      <c r="E169" s="173" t="s">
        <v>457</v>
      </c>
      <c r="F169" s="174" t="s">
        <v>458</v>
      </c>
      <c r="G169" s="175" t="s">
        <v>446</v>
      </c>
      <c r="H169" s="176">
        <v>5.7220000000000004</v>
      </c>
      <c r="I169" s="177"/>
      <c r="J169" s="178">
        <f>ROUND(I169*H169,2)</f>
        <v>0</v>
      </c>
      <c r="K169" s="174" t="s">
        <v>381</v>
      </c>
      <c r="L169" s="36"/>
      <c r="M169" s="179" t="s">
        <v>1</v>
      </c>
      <c r="N169" s="180" t="s">
        <v>38</v>
      </c>
      <c r="O169" s="74"/>
      <c r="P169" s="181">
        <f>O169*H169</f>
        <v>0</v>
      </c>
      <c r="Q169" s="181">
        <v>0</v>
      </c>
      <c r="R169" s="181">
        <f>Q169*H169</f>
        <v>0</v>
      </c>
      <c r="S169" s="181">
        <v>0</v>
      </c>
      <c r="T169" s="182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183" t="s">
        <v>130</v>
      </c>
      <c r="AT169" s="183" t="s">
        <v>132</v>
      </c>
      <c r="AU169" s="183" t="s">
        <v>80</v>
      </c>
      <c r="AY169" s="16" t="s">
        <v>131</v>
      </c>
      <c r="BE169" s="184">
        <f>IF(N169="základní",J169,0)</f>
        <v>0</v>
      </c>
      <c r="BF169" s="184">
        <f>IF(N169="snížená",J169,0)</f>
        <v>0</v>
      </c>
      <c r="BG169" s="184">
        <f>IF(N169="zákl. přenesená",J169,0)</f>
        <v>0</v>
      </c>
      <c r="BH169" s="184">
        <f>IF(N169="sníž. přenesená",J169,0)</f>
        <v>0</v>
      </c>
      <c r="BI169" s="184">
        <f>IF(N169="nulová",J169,0)</f>
        <v>0</v>
      </c>
      <c r="BJ169" s="16" t="s">
        <v>80</v>
      </c>
      <c r="BK169" s="184">
        <f>ROUND(I169*H169,2)</f>
        <v>0</v>
      </c>
      <c r="BL169" s="16" t="s">
        <v>130</v>
      </c>
      <c r="BM169" s="183" t="s">
        <v>459</v>
      </c>
    </row>
    <row r="170" s="2" customFormat="1">
      <c r="A170" s="35"/>
      <c r="B170" s="36"/>
      <c r="C170" s="35"/>
      <c r="D170" s="185" t="s">
        <v>138</v>
      </c>
      <c r="E170" s="35"/>
      <c r="F170" s="186" t="s">
        <v>460</v>
      </c>
      <c r="G170" s="35"/>
      <c r="H170" s="35"/>
      <c r="I170" s="187"/>
      <c r="J170" s="35"/>
      <c r="K170" s="35"/>
      <c r="L170" s="36"/>
      <c r="M170" s="188"/>
      <c r="N170" s="189"/>
      <c r="O170" s="74"/>
      <c r="P170" s="74"/>
      <c r="Q170" s="74"/>
      <c r="R170" s="74"/>
      <c r="S170" s="74"/>
      <c r="T170" s="75"/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T170" s="16" t="s">
        <v>138</v>
      </c>
      <c r="AU170" s="16" t="s">
        <v>80</v>
      </c>
    </row>
    <row r="171" s="2" customFormat="1">
      <c r="A171" s="35"/>
      <c r="B171" s="36"/>
      <c r="C171" s="35"/>
      <c r="D171" s="197" t="s">
        <v>384</v>
      </c>
      <c r="E171" s="35"/>
      <c r="F171" s="198" t="s">
        <v>461</v>
      </c>
      <c r="G171" s="35"/>
      <c r="H171" s="35"/>
      <c r="I171" s="187"/>
      <c r="J171" s="35"/>
      <c r="K171" s="35"/>
      <c r="L171" s="36"/>
      <c r="M171" s="188"/>
      <c r="N171" s="189"/>
      <c r="O171" s="74"/>
      <c r="P171" s="74"/>
      <c r="Q171" s="74"/>
      <c r="R171" s="74"/>
      <c r="S171" s="74"/>
      <c r="T171" s="75"/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T171" s="16" t="s">
        <v>384</v>
      </c>
      <c r="AU171" s="16" t="s">
        <v>80</v>
      </c>
    </row>
    <row r="172" s="13" customFormat="1">
      <c r="A172" s="13"/>
      <c r="B172" s="207"/>
      <c r="C172" s="13"/>
      <c r="D172" s="185" t="s">
        <v>386</v>
      </c>
      <c r="E172" s="208" t="s">
        <v>1</v>
      </c>
      <c r="F172" s="209" t="s">
        <v>462</v>
      </c>
      <c r="G172" s="13"/>
      <c r="H172" s="208" t="s">
        <v>1</v>
      </c>
      <c r="I172" s="210"/>
      <c r="J172" s="13"/>
      <c r="K172" s="13"/>
      <c r="L172" s="207"/>
      <c r="M172" s="211"/>
      <c r="N172" s="212"/>
      <c r="O172" s="212"/>
      <c r="P172" s="212"/>
      <c r="Q172" s="212"/>
      <c r="R172" s="212"/>
      <c r="S172" s="212"/>
      <c r="T172" s="213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08" t="s">
        <v>386</v>
      </c>
      <c r="AU172" s="208" t="s">
        <v>80</v>
      </c>
      <c r="AV172" s="13" t="s">
        <v>80</v>
      </c>
      <c r="AW172" s="13" t="s">
        <v>30</v>
      </c>
      <c r="AX172" s="13" t="s">
        <v>73</v>
      </c>
      <c r="AY172" s="208" t="s">
        <v>131</v>
      </c>
    </row>
    <row r="173" s="12" customFormat="1">
      <c r="A173" s="12"/>
      <c r="B173" s="199"/>
      <c r="C173" s="12"/>
      <c r="D173" s="185" t="s">
        <v>386</v>
      </c>
      <c r="E173" s="200" t="s">
        <v>463</v>
      </c>
      <c r="F173" s="201" t="s">
        <v>464</v>
      </c>
      <c r="G173" s="12"/>
      <c r="H173" s="202">
        <v>1.4990000000000001</v>
      </c>
      <c r="I173" s="203"/>
      <c r="J173" s="12"/>
      <c r="K173" s="12"/>
      <c r="L173" s="199"/>
      <c r="M173" s="204"/>
      <c r="N173" s="205"/>
      <c r="O173" s="205"/>
      <c r="P173" s="205"/>
      <c r="Q173" s="205"/>
      <c r="R173" s="205"/>
      <c r="S173" s="205"/>
      <c r="T173" s="206"/>
      <c r="U173" s="12"/>
      <c r="V173" s="12"/>
      <c r="W173" s="12"/>
      <c r="X173" s="12"/>
      <c r="Y173" s="12"/>
      <c r="Z173" s="12"/>
      <c r="AA173" s="12"/>
      <c r="AB173" s="12"/>
      <c r="AC173" s="12"/>
      <c r="AD173" s="12"/>
      <c r="AE173" s="12"/>
      <c r="AT173" s="200" t="s">
        <v>386</v>
      </c>
      <c r="AU173" s="200" t="s">
        <v>80</v>
      </c>
      <c r="AV173" s="12" t="s">
        <v>86</v>
      </c>
      <c r="AW173" s="12" t="s">
        <v>30</v>
      </c>
      <c r="AX173" s="12" t="s">
        <v>73</v>
      </c>
      <c r="AY173" s="200" t="s">
        <v>131</v>
      </c>
    </row>
    <row r="174" s="12" customFormat="1">
      <c r="A174" s="12"/>
      <c r="B174" s="199"/>
      <c r="C174" s="12"/>
      <c r="D174" s="185" t="s">
        <v>386</v>
      </c>
      <c r="E174" s="200" t="s">
        <v>284</v>
      </c>
      <c r="F174" s="201" t="s">
        <v>465</v>
      </c>
      <c r="G174" s="12"/>
      <c r="H174" s="202">
        <v>1.7150000000000001</v>
      </c>
      <c r="I174" s="203"/>
      <c r="J174" s="12"/>
      <c r="K174" s="12"/>
      <c r="L174" s="199"/>
      <c r="M174" s="204"/>
      <c r="N174" s="205"/>
      <c r="O174" s="205"/>
      <c r="P174" s="205"/>
      <c r="Q174" s="205"/>
      <c r="R174" s="205"/>
      <c r="S174" s="205"/>
      <c r="T174" s="206"/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T174" s="200" t="s">
        <v>386</v>
      </c>
      <c r="AU174" s="200" t="s">
        <v>80</v>
      </c>
      <c r="AV174" s="12" t="s">
        <v>86</v>
      </c>
      <c r="AW174" s="12" t="s">
        <v>30</v>
      </c>
      <c r="AX174" s="12" t="s">
        <v>73</v>
      </c>
      <c r="AY174" s="200" t="s">
        <v>131</v>
      </c>
    </row>
    <row r="175" s="12" customFormat="1">
      <c r="A175" s="12"/>
      <c r="B175" s="199"/>
      <c r="C175" s="12"/>
      <c r="D175" s="185" t="s">
        <v>386</v>
      </c>
      <c r="E175" s="200" t="s">
        <v>314</v>
      </c>
      <c r="F175" s="201" t="s">
        <v>466</v>
      </c>
      <c r="G175" s="12"/>
      <c r="H175" s="202">
        <v>2.508</v>
      </c>
      <c r="I175" s="203"/>
      <c r="J175" s="12"/>
      <c r="K175" s="12"/>
      <c r="L175" s="199"/>
      <c r="M175" s="204"/>
      <c r="N175" s="205"/>
      <c r="O175" s="205"/>
      <c r="P175" s="205"/>
      <c r="Q175" s="205"/>
      <c r="R175" s="205"/>
      <c r="S175" s="205"/>
      <c r="T175" s="206"/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T175" s="200" t="s">
        <v>386</v>
      </c>
      <c r="AU175" s="200" t="s">
        <v>80</v>
      </c>
      <c r="AV175" s="12" t="s">
        <v>86</v>
      </c>
      <c r="AW175" s="12" t="s">
        <v>30</v>
      </c>
      <c r="AX175" s="12" t="s">
        <v>73</v>
      </c>
      <c r="AY175" s="200" t="s">
        <v>131</v>
      </c>
    </row>
    <row r="176" s="12" customFormat="1">
      <c r="A176" s="12"/>
      <c r="B176" s="199"/>
      <c r="C176" s="12"/>
      <c r="D176" s="185" t="s">
        <v>386</v>
      </c>
      <c r="E176" s="200" t="s">
        <v>467</v>
      </c>
      <c r="F176" s="201" t="s">
        <v>468</v>
      </c>
      <c r="G176" s="12"/>
      <c r="H176" s="202">
        <v>5.7220000000000004</v>
      </c>
      <c r="I176" s="203"/>
      <c r="J176" s="12"/>
      <c r="K176" s="12"/>
      <c r="L176" s="199"/>
      <c r="M176" s="204"/>
      <c r="N176" s="205"/>
      <c r="O176" s="205"/>
      <c r="P176" s="205"/>
      <c r="Q176" s="205"/>
      <c r="R176" s="205"/>
      <c r="S176" s="205"/>
      <c r="T176" s="206"/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T176" s="200" t="s">
        <v>386</v>
      </c>
      <c r="AU176" s="200" t="s">
        <v>80</v>
      </c>
      <c r="AV176" s="12" t="s">
        <v>86</v>
      </c>
      <c r="AW176" s="12" t="s">
        <v>30</v>
      </c>
      <c r="AX176" s="12" t="s">
        <v>80</v>
      </c>
      <c r="AY176" s="200" t="s">
        <v>131</v>
      </c>
    </row>
    <row r="177" s="2" customFormat="1" ht="37.8" customHeight="1">
      <c r="A177" s="35"/>
      <c r="B177" s="171"/>
      <c r="C177" s="172" t="s">
        <v>190</v>
      </c>
      <c r="D177" s="172" t="s">
        <v>132</v>
      </c>
      <c r="E177" s="173" t="s">
        <v>469</v>
      </c>
      <c r="F177" s="174" t="s">
        <v>470</v>
      </c>
      <c r="G177" s="175" t="s">
        <v>446</v>
      </c>
      <c r="H177" s="176">
        <v>51.500999999999998</v>
      </c>
      <c r="I177" s="177"/>
      <c r="J177" s="178">
        <f>ROUND(I177*H177,2)</f>
        <v>0</v>
      </c>
      <c r="K177" s="174" t="s">
        <v>381</v>
      </c>
      <c r="L177" s="36"/>
      <c r="M177" s="179" t="s">
        <v>1</v>
      </c>
      <c r="N177" s="180" t="s">
        <v>38</v>
      </c>
      <c r="O177" s="74"/>
      <c r="P177" s="181">
        <f>O177*H177</f>
        <v>0</v>
      </c>
      <c r="Q177" s="181">
        <v>0</v>
      </c>
      <c r="R177" s="181">
        <f>Q177*H177</f>
        <v>0</v>
      </c>
      <c r="S177" s="181">
        <v>0</v>
      </c>
      <c r="T177" s="182">
        <f>S177*H177</f>
        <v>0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183" t="s">
        <v>130</v>
      </c>
      <c r="AT177" s="183" t="s">
        <v>132</v>
      </c>
      <c r="AU177" s="183" t="s">
        <v>80</v>
      </c>
      <c r="AY177" s="16" t="s">
        <v>131</v>
      </c>
      <c r="BE177" s="184">
        <f>IF(N177="základní",J177,0)</f>
        <v>0</v>
      </c>
      <c r="BF177" s="184">
        <f>IF(N177="snížená",J177,0)</f>
        <v>0</v>
      </c>
      <c r="BG177" s="184">
        <f>IF(N177="zákl. přenesená",J177,0)</f>
        <v>0</v>
      </c>
      <c r="BH177" s="184">
        <f>IF(N177="sníž. přenesená",J177,0)</f>
        <v>0</v>
      </c>
      <c r="BI177" s="184">
        <f>IF(N177="nulová",J177,0)</f>
        <v>0</v>
      </c>
      <c r="BJ177" s="16" t="s">
        <v>80</v>
      </c>
      <c r="BK177" s="184">
        <f>ROUND(I177*H177,2)</f>
        <v>0</v>
      </c>
      <c r="BL177" s="16" t="s">
        <v>130</v>
      </c>
      <c r="BM177" s="183" t="s">
        <v>471</v>
      </c>
    </row>
    <row r="178" s="2" customFormat="1">
      <c r="A178" s="35"/>
      <c r="B178" s="36"/>
      <c r="C178" s="35"/>
      <c r="D178" s="185" t="s">
        <v>138</v>
      </c>
      <c r="E178" s="35"/>
      <c r="F178" s="186" t="s">
        <v>472</v>
      </c>
      <c r="G178" s="35"/>
      <c r="H178" s="35"/>
      <c r="I178" s="187"/>
      <c r="J178" s="35"/>
      <c r="K178" s="35"/>
      <c r="L178" s="36"/>
      <c r="M178" s="188"/>
      <c r="N178" s="189"/>
      <c r="O178" s="74"/>
      <c r="P178" s="74"/>
      <c r="Q178" s="74"/>
      <c r="R178" s="74"/>
      <c r="S178" s="74"/>
      <c r="T178" s="75"/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T178" s="16" t="s">
        <v>138</v>
      </c>
      <c r="AU178" s="16" t="s">
        <v>80</v>
      </c>
    </row>
    <row r="179" s="2" customFormat="1">
      <c r="A179" s="35"/>
      <c r="B179" s="36"/>
      <c r="C179" s="35"/>
      <c r="D179" s="197" t="s">
        <v>384</v>
      </c>
      <c r="E179" s="35"/>
      <c r="F179" s="198" t="s">
        <v>473</v>
      </c>
      <c r="G179" s="35"/>
      <c r="H179" s="35"/>
      <c r="I179" s="187"/>
      <c r="J179" s="35"/>
      <c r="K179" s="35"/>
      <c r="L179" s="36"/>
      <c r="M179" s="188"/>
      <c r="N179" s="189"/>
      <c r="O179" s="74"/>
      <c r="P179" s="74"/>
      <c r="Q179" s="74"/>
      <c r="R179" s="74"/>
      <c r="S179" s="74"/>
      <c r="T179" s="75"/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T179" s="16" t="s">
        <v>384</v>
      </c>
      <c r="AU179" s="16" t="s">
        <v>80</v>
      </c>
    </row>
    <row r="180" s="12" customFormat="1">
      <c r="A180" s="12"/>
      <c r="B180" s="199"/>
      <c r="C180" s="12"/>
      <c r="D180" s="185" t="s">
        <v>386</v>
      </c>
      <c r="E180" s="200" t="s">
        <v>474</v>
      </c>
      <c r="F180" s="201" t="s">
        <v>475</v>
      </c>
      <c r="G180" s="12"/>
      <c r="H180" s="202">
        <v>51.500999999999998</v>
      </c>
      <c r="I180" s="203"/>
      <c r="J180" s="12"/>
      <c r="K180" s="12"/>
      <c r="L180" s="199"/>
      <c r="M180" s="204"/>
      <c r="N180" s="205"/>
      <c r="O180" s="205"/>
      <c r="P180" s="205"/>
      <c r="Q180" s="205"/>
      <c r="R180" s="205"/>
      <c r="S180" s="205"/>
      <c r="T180" s="206"/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T180" s="200" t="s">
        <v>386</v>
      </c>
      <c r="AU180" s="200" t="s">
        <v>80</v>
      </c>
      <c r="AV180" s="12" t="s">
        <v>86</v>
      </c>
      <c r="AW180" s="12" t="s">
        <v>30</v>
      </c>
      <c r="AX180" s="12" t="s">
        <v>80</v>
      </c>
      <c r="AY180" s="200" t="s">
        <v>131</v>
      </c>
    </row>
    <row r="181" s="2" customFormat="1" ht="37.8" customHeight="1">
      <c r="A181" s="35"/>
      <c r="B181" s="171"/>
      <c r="C181" s="172" t="s">
        <v>195</v>
      </c>
      <c r="D181" s="172" t="s">
        <v>132</v>
      </c>
      <c r="E181" s="173" t="s">
        <v>476</v>
      </c>
      <c r="F181" s="174" t="s">
        <v>477</v>
      </c>
      <c r="G181" s="175" t="s">
        <v>446</v>
      </c>
      <c r="H181" s="176">
        <v>5.7220000000000004</v>
      </c>
      <c r="I181" s="177"/>
      <c r="J181" s="178">
        <f>ROUND(I181*H181,2)</f>
        <v>0</v>
      </c>
      <c r="K181" s="174" t="s">
        <v>381</v>
      </c>
      <c r="L181" s="36"/>
      <c r="M181" s="179" t="s">
        <v>1</v>
      </c>
      <c r="N181" s="180" t="s">
        <v>38</v>
      </c>
      <c r="O181" s="74"/>
      <c r="P181" s="181">
        <f>O181*H181</f>
        <v>0</v>
      </c>
      <c r="Q181" s="181">
        <v>0</v>
      </c>
      <c r="R181" s="181">
        <f>Q181*H181</f>
        <v>0</v>
      </c>
      <c r="S181" s="181">
        <v>0</v>
      </c>
      <c r="T181" s="182">
        <f>S181*H181</f>
        <v>0</v>
      </c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183" t="s">
        <v>130</v>
      </c>
      <c r="AT181" s="183" t="s">
        <v>132</v>
      </c>
      <c r="AU181" s="183" t="s">
        <v>80</v>
      </c>
      <c r="AY181" s="16" t="s">
        <v>131</v>
      </c>
      <c r="BE181" s="184">
        <f>IF(N181="základní",J181,0)</f>
        <v>0</v>
      </c>
      <c r="BF181" s="184">
        <f>IF(N181="snížená",J181,0)</f>
        <v>0</v>
      </c>
      <c r="BG181" s="184">
        <f>IF(N181="zákl. přenesená",J181,0)</f>
        <v>0</v>
      </c>
      <c r="BH181" s="184">
        <f>IF(N181="sníž. přenesená",J181,0)</f>
        <v>0</v>
      </c>
      <c r="BI181" s="184">
        <f>IF(N181="nulová",J181,0)</f>
        <v>0</v>
      </c>
      <c r="BJ181" s="16" t="s">
        <v>80</v>
      </c>
      <c r="BK181" s="184">
        <f>ROUND(I181*H181,2)</f>
        <v>0</v>
      </c>
      <c r="BL181" s="16" t="s">
        <v>130</v>
      </c>
      <c r="BM181" s="183" t="s">
        <v>478</v>
      </c>
    </row>
    <row r="182" s="2" customFormat="1">
      <c r="A182" s="35"/>
      <c r="B182" s="36"/>
      <c r="C182" s="35"/>
      <c r="D182" s="185" t="s">
        <v>138</v>
      </c>
      <c r="E182" s="35"/>
      <c r="F182" s="186" t="s">
        <v>479</v>
      </c>
      <c r="G182" s="35"/>
      <c r="H182" s="35"/>
      <c r="I182" s="187"/>
      <c r="J182" s="35"/>
      <c r="K182" s="35"/>
      <c r="L182" s="36"/>
      <c r="M182" s="188"/>
      <c r="N182" s="189"/>
      <c r="O182" s="74"/>
      <c r="P182" s="74"/>
      <c r="Q182" s="74"/>
      <c r="R182" s="74"/>
      <c r="S182" s="74"/>
      <c r="T182" s="75"/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T182" s="16" t="s">
        <v>138</v>
      </c>
      <c r="AU182" s="16" t="s">
        <v>80</v>
      </c>
    </row>
    <row r="183" s="2" customFormat="1">
      <c r="A183" s="35"/>
      <c r="B183" s="36"/>
      <c r="C183" s="35"/>
      <c r="D183" s="197" t="s">
        <v>384</v>
      </c>
      <c r="E183" s="35"/>
      <c r="F183" s="198" t="s">
        <v>480</v>
      </c>
      <c r="G183" s="35"/>
      <c r="H183" s="35"/>
      <c r="I183" s="187"/>
      <c r="J183" s="35"/>
      <c r="K183" s="35"/>
      <c r="L183" s="36"/>
      <c r="M183" s="188"/>
      <c r="N183" s="189"/>
      <c r="O183" s="74"/>
      <c r="P183" s="74"/>
      <c r="Q183" s="74"/>
      <c r="R183" s="74"/>
      <c r="S183" s="74"/>
      <c r="T183" s="75"/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T183" s="16" t="s">
        <v>384</v>
      </c>
      <c r="AU183" s="16" t="s">
        <v>80</v>
      </c>
    </row>
    <row r="184" s="12" customFormat="1">
      <c r="A184" s="12"/>
      <c r="B184" s="199"/>
      <c r="C184" s="12"/>
      <c r="D184" s="185" t="s">
        <v>386</v>
      </c>
      <c r="E184" s="200" t="s">
        <v>481</v>
      </c>
      <c r="F184" s="201" t="s">
        <v>482</v>
      </c>
      <c r="G184" s="12"/>
      <c r="H184" s="202">
        <v>5.7220000000000004</v>
      </c>
      <c r="I184" s="203"/>
      <c r="J184" s="12"/>
      <c r="K184" s="12"/>
      <c r="L184" s="199"/>
      <c r="M184" s="204"/>
      <c r="N184" s="205"/>
      <c r="O184" s="205"/>
      <c r="P184" s="205"/>
      <c r="Q184" s="205"/>
      <c r="R184" s="205"/>
      <c r="S184" s="205"/>
      <c r="T184" s="206"/>
      <c r="U184" s="12"/>
      <c r="V184" s="12"/>
      <c r="W184" s="12"/>
      <c r="X184" s="12"/>
      <c r="Y184" s="12"/>
      <c r="Z184" s="12"/>
      <c r="AA184" s="12"/>
      <c r="AB184" s="12"/>
      <c r="AC184" s="12"/>
      <c r="AD184" s="12"/>
      <c r="AE184" s="12"/>
      <c r="AT184" s="200" t="s">
        <v>386</v>
      </c>
      <c r="AU184" s="200" t="s">
        <v>80</v>
      </c>
      <c r="AV184" s="12" t="s">
        <v>86</v>
      </c>
      <c r="AW184" s="12" t="s">
        <v>30</v>
      </c>
      <c r="AX184" s="12" t="s">
        <v>80</v>
      </c>
      <c r="AY184" s="200" t="s">
        <v>131</v>
      </c>
    </row>
    <row r="185" s="2" customFormat="1" ht="33" customHeight="1">
      <c r="A185" s="35"/>
      <c r="B185" s="171"/>
      <c r="C185" s="172" t="s">
        <v>199</v>
      </c>
      <c r="D185" s="172" t="s">
        <v>132</v>
      </c>
      <c r="E185" s="173" t="s">
        <v>483</v>
      </c>
      <c r="F185" s="174" t="s">
        <v>484</v>
      </c>
      <c r="G185" s="175" t="s">
        <v>446</v>
      </c>
      <c r="H185" s="176">
        <v>32.143000000000001</v>
      </c>
      <c r="I185" s="177"/>
      <c r="J185" s="178">
        <f>ROUND(I185*H185,2)</f>
        <v>0</v>
      </c>
      <c r="K185" s="174" t="s">
        <v>381</v>
      </c>
      <c r="L185" s="36"/>
      <c r="M185" s="179" t="s">
        <v>1</v>
      </c>
      <c r="N185" s="180" t="s">
        <v>38</v>
      </c>
      <c r="O185" s="74"/>
      <c r="P185" s="181">
        <f>O185*H185</f>
        <v>0</v>
      </c>
      <c r="Q185" s="181">
        <v>0</v>
      </c>
      <c r="R185" s="181">
        <f>Q185*H185</f>
        <v>0</v>
      </c>
      <c r="S185" s="181">
        <v>0</v>
      </c>
      <c r="T185" s="182">
        <f>S185*H185</f>
        <v>0</v>
      </c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R185" s="183" t="s">
        <v>130</v>
      </c>
      <c r="AT185" s="183" t="s">
        <v>132</v>
      </c>
      <c r="AU185" s="183" t="s">
        <v>80</v>
      </c>
      <c r="AY185" s="16" t="s">
        <v>131</v>
      </c>
      <c r="BE185" s="184">
        <f>IF(N185="základní",J185,0)</f>
        <v>0</v>
      </c>
      <c r="BF185" s="184">
        <f>IF(N185="snížená",J185,0)</f>
        <v>0</v>
      </c>
      <c r="BG185" s="184">
        <f>IF(N185="zákl. přenesená",J185,0)</f>
        <v>0</v>
      </c>
      <c r="BH185" s="184">
        <f>IF(N185="sníž. přenesená",J185,0)</f>
        <v>0</v>
      </c>
      <c r="BI185" s="184">
        <f>IF(N185="nulová",J185,0)</f>
        <v>0</v>
      </c>
      <c r="BJ185" s="16" t="s">
        <v>80</v>
      </c>
      <c r="BK185" s="184">
        <f>ROUND(I185*H185,2)</f>
        <v>0</v>
      </c>
      <c r="BL185" s="16" t="s">
        <v>130</v>
      </c>
      <c r="BM185" s="183" t="s">
        <v>485</v>
      </c>
    </row>
    <row r="186" s="2" customFormat="1">
      <c r="A186" s="35"/>
      <c r="B186" s="36"/>
      <c r="C186" s="35"/>
      <c r="D186" s="185" t="s">
        <v>138</v>
      </c>
      <c r="E186" s="35"/>
      <c r="F186" s="186" t="s">
        <v>486</v>
      </c>
      <c r="G186" s="35"/>
      <c r="H186" s="35"/>
      <c r="I186" s="187"/>
      <c r="J186" s="35"/>
      <c r="K186" s="35"/>
      <c r="L186" s="36"/>
      <c r="M186" s="188"/>
      <c r="N186" s="189"/>
      <c r="O186" s="74"/>
      <c r="P186" s="74"/>
      <c r="Q186" s="74"/>
      <c r="R186" s="74"/>
      <c r="S186" s="74"/>
      <c r="T186" s="75"/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T186" s="16" t="s">
        <v>138</v>
      </c>
      <c r="AU186" s="16" t="s">
        <v>80</v>
      </c>
    </row>
    <row r="187" s="2" customFormat="1">
      <c r="A187" s="35"/>
      <c r="B187" s="36"/>
      <c r="C187" s="35"/>
      <c r="D187" s="197" t="s">
        <v>384</v>
      </c>
      <c r="E187" s="35"/>
      <c r="F187" s="198" t="s">
        <v>487</v>
      </c>
      <c r="G187" s="35"/>
      <c r="H187" s="35"/>
      <c r="I187" s="187"/>
      <c r="J187" s="35"/>
      <c r="K187" s="35"/>
      <c r="L187" s="36"/>
      <c r="M187" s="188"/>
      <c r="N187" s="189"/>
      <c r="O187" s="74"/>
      <c r="P187" s="74"/>
      <c r="Q187" s="74"/>
      <c r="R187" s="74"/>
      <c r="S187" s="74"/>
      <c r="T187" s="75"/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T187" s="16" t="s">
        <v>384</v>
      </c>
      <c r="AU187" s="16" t="s">
        <v>80</v>
      </c>
    </row>
    <row r="188" s="13" customFormat="1">
      <c r="A188" s="13"/>
      <c r="B188" s="207"/>
      <c r="C188" s="13"/>
      <c r="D188" s="185" t="s">
        <v>386</v>
      </c>
      <c r="E188" s="208" t="s">
        <v>1</v>
      </c>
      <c r="F188" s="209" t="s">
        <v>488</v>
      </c>
      <c r="G188" s="13"/>
      <c r="H188" s="208" t="s">
        <v>1</v>
      </c>
      <c r="I188" s="210"/>
      <c r="J188" s="13"/>
      <c r="K188" s="13"/>
      <c r="L188" s="207"/>
      <c r="M188" s="211"/>
      <c r="N188" s="212"/>
      <c r="O188" s="212"/>
      <c r="P188" s="212"/>
      <c r="Q188" s="212"/>
      <c r="R188" s="212"/>
      <c r="S188" s="212"/>
      <c r="T188" s="213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08" t="s">
        <v>386</v>
      </c>
      <c r="AU188" s="208" t="s">
        <v>80</v>
      </c>
      <c r="AV188" s="13" t="s">
        <v>80</v>
      </c>
      <c r="AW188" s="13" t="s">
        <v>30</v>
      </c>
      <c r="AX188" s="13" t="s">
        <v>73</v>
      </c>
      <c r="AY188" s="208" t="s">
        <v>131</v>
      </c>
    </row>
    <row r="189" s="12" customFormat="1">
      <c r="A189" s="12"/>
      <c r="B189" s="199"/>
      <c r="C189" s="12"/>
      <c r="D189" s="185" t="s">
        <v>386</v>
      </c>
      <c r="E189" s="200" t="s">
        <v>223</v>
      </c>
      <c r="F189" s="201" t="s">
        <v>489</v>
      </c>
      <c r="G189" s="12"/>
      <c r="H189" s="202">
        <v>14.988</v>
      </c>
      <c r="I189" s="203"/>
      <c r="J189" s="12"/>
      <c r="K189" s="12"/>
      <c r="L189" s="199"/>
      <c r="M189" s="204"/>
      <c r="N189" s="205"/>
      <c r="O189" s="205"/>
      <c r="P189" s="205"/>
      <c r="Q189" s="205"/>
      <c r="R189" s="205"/>
      <c r="S189" s="205"/>
      <c r="T189" s="206"/>
      <c r="U189" s="12"/>
      <c r="V189" s="12"/>
      <c r="W189" s="12"/>
      <c r="X189" s="12"/>
      <c r="Y189" s="12"/>
      <c r="Z189" s="12"/>
      <c r="AA189" s="12"/>
      <c r="AB189" s="12"/>
      <c r="AC189" s="12"/>
      <c r="AD189" s="12"/>
      <c r="AE189" s="12"/>
      <c r="AT189" s="200" t="s">
        <v>386</v>
      </c>
      <c r="AU189" s="200" t="s">
        <v>80</v>
      </c>
      <c r="AV189" s="12" t="s">
        <v>86</v>
      </c>
      <c r="AW189" s="12" t="s">
        <v>30</v>
      </c>
      <c r="AX189" s="12" t="s">
        <v>73</v>
      </c>
      <c r="AY189" s="200" t="s">
        <v>131</v>
      </c>
    </row>
    <row r="190" s="12" customFormat="1">
      <c r="A190" s="12"/>
      <c r="B190" s="199"/>
      <c r="C190" s="12"/>
      <c r="D190" s="185" t="s">
        <v>386</v>
      </c>
      <c r="E190" s="200" t="s">
        <v>230</v>
      </c>
      <c r="F190" s="201" t="s">
        <v>490</v>
      </c>
      <c r="G190" s="12"/>
      <c r="H190" s="202">
        <v>17.155000000000001</v>
      </c>
      <c r="I190" s="203"/>
      <c r="J190" s="12"/>
      <c r="K190" s="12"/>
      <c r="L190" s="199"/>
      <c r="M190" s="204"/>
      <c r="N190" s="205"/>
      <c r="O190" s="205"/>
      <c r="P190" s="205"/>
      <c r="Q190" s="205"/>
      <c r="R190" s="205"/>
      <c r="S190" s="205"/>
      <c r="T190" s="206"/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T190" s="200" t="s">
        <v>386</v>
      </c>
      <c r="AU190" s="200" t="s">
        <v>80</v>
      </c>
      <c r="AV190" s="12" t="s">
        <v>86</v>
      </c>
      <c r="AW190" s="12" t="s">
        <v>30</v>
      </c>
      <c r="AX190" s="12" t="s">
        <v>73</v>
      </c>
      <c r="AY190" s="200" t="s">
        <v>131</v>
      </c>
    </row>
    <row r="191" s="12" customFormat="1">
      <c r="A191" s="12"/>
      <c r="B191" s="199"/>
      <c r="C191" s="12"/>
      <c r="D191" s="185" t="s">
        <v>386</v>
      </c>
      <c r="E191" s="200" t="s">
        <v>491</v>
      </c>
      <c r="F191" s="201" t="s">
        <v>492</v>
      </c>
      <c r="G191" s="12"/>
      <c r="H191" s="202">
        <v>32.143000000000001</v>
      </c>
      <c r="I191" s="203"/>
      <c r="J191" s="12"/>
      <c r="K191" s="12"/>
      <c r="L191" s="199"/>
      <c r="M191" s="204"/>
      <c r="N191" s="205"/>
      <c r="O191" s="205"/>
      <c r="P191" s="205"/>
      <c r="Q191" s="205"/>
      <c r="R191" s="205"/>
      <c r="S191" s="205"/>
      <c r="T191" s="206"/>
      <c r="U191" s="12"/>
      <c r="V191" s="12"/>
      <c r="W191" s="12"/>
      <c r="X191" s="12"/>
      <c r="Y191" s="12"/>
      <c r="Z191" s="12"/>
      <c r="AA191" s="12"/>
      <c r="AB191" s="12"/>
      <c r="AC191" s="12"/>
      <c r="AD191" s="12"/>
      <c r="AE191" s="12"/>
      <c r="AT191" s="200" t="s">
        <v>386</v>
      </c>
      <c r="AU191" s="200" t="s">
        <v>80</v>
      </c>
      <c r="AV191" s="12" t="s">
        <v>86</v>
      </c>
      <c r="AW191" s="12" t="s">
        <v>30</v>
      </c>
      <c r="AX191" s="12" t="s">
        <v>80</v>
      </c>
      <c r="AY191" s="200" t="s">
        <v>131</v>
      </c>
    </row>
    <row r="192" s="2" customFormat="1" ht="16.5" customHeight="1">
      <c r="A192" s="35"/>
      <c r="B192" s="171"/>
      <c r="C192" s="214" t="s">
        <v>204</v>
      </c>
      <c r="D192" s="214" t="s">
        <v>434</v>
      </c>
      <c r="E192" s="215" t="s">
        <v>493</v>
      </c>
      <c r="F192" s="216" t="s">
        <v>494</v>
      </c>
      <c r="G192" s="217" t="s">
        <v>495</v>
      </c>
      <c r="H192" s="218">
        <v>64.286000000000001</v>
      </c>
      <c r="I192" s="219"/>
      <c r="J192" s="220">
        <f>ROUND(I192*H192,2)</f>
        <v>0</v>
      </c>
      <c r="K192" s="216" t="s">
        <v>381</v>
      </c>
      <c r="L192" s="221"/>
      <c r="M192" s="222" t="s">
        <v>1</v>
      </c>
      <c r="N192" s="223" t="s">
        <v>38</v>
      </c>
      <c r="O192" s="74"/>
      <c r="P192" s="181">
        <f>O192*H192</f>
        <v>0</v>
      </c>
      <c r="Q192" s="181">
        <v>1</v>
      </c>
      <c r="R192" s="181">
        <f>Q192*H192</f>
        <v>64.286000000000001</v>
      </c>
      <c r="S192" s="181">
        <v>0</v>
      </c>
      <c r="T192" s="182">
        <f>S192*H192</f>
        <v>0</v>
      </c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R192" s="183" t="s">
        <v>186</v>
      </c>
      <c r="AT192" s="183" t="s">
        <v>434</v>
      </c>
      <c r="AU192" s="183" t="s">
        <v>80</v>
      </c>
      <c r="AY192" s="16" t="s">
        <v>131</v>
      </c>
      <c r="BE192" s="184">
        <f>IF(N192="základní",J192,0)</f>
        <v>0</v>
      </c>
      <c r="BF192" s="184">
        <f>IF(N192="snížená",J192,0)</f>
        <v>0</v>
      </c>
      <c r="BG192" s="184">
        <f>IF(N192="zákl. přenesená",J192,0)</f>
        <v>0</v>
      </c>
      <c r="BH192" s="184">
        <f>IF(N192="sníž. přenesená",J192,0)</f>
        <v>0</v>
      </c>
      <c r="BI192" s="184">
        <f>IF(N192="nulová",J192,0)</f>
        <v>0</v>
      </c>
      <c r="BJ192" s="16" t="s">
        <v>80</v>
      </c>
      <c r="BK192" s="184">
        <f>ROUND(I192*H192,2)</f>
        <v>0</v>
      </c>
      <c r="BL192" s="16" t="s">
        <v>130</v>
      </c>
      <c r="BM192" s="183" t="s">
        <v>496</v>
      </c>
    </row>
    <row r="193" s="2" customFormat="1">
      <c r="A193" s="35"/>
      <c r="B193" s="36"/>
      <c r="C193" s="35"/>
      <c r="D193" s="185" t="s">
        <v>138</v>
      </c>
      <c r="E193" s="35"/>
      <c r="F193" s="186" t="s">
        <v>494</v>
      </c>
      <c r="G193" s="35"/>
      <c r="H193" s="35"/>
      <c r="I193" s="187"/>
      <c r="J193" s="35"/>
      <c r="K193" s="35"/>
      <c r="L193" s="36"/>
      <c r="M193" s="188"/>
      <c r="N193" s="189"/>
      <c r="O193" s="74"/>
      <c r="P193" s="74"/>
      <c r="Q193" s="74"/>
      <c r="R193" s="74"/>
      <c r="S193" s="74"/>
      <c r="T193" s="75"/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T193" s="16" t="s">
        <v>138</v>
      </c>
      <c r="AU193" s="16" t="s">
        <v>80</v>
      </c>
    </row>
    <row r="194" s="2" customFormat="1" ht="33" customHeight="1">
      <c r="A194" s="35"/>
      <c r="B194" s="171"/>
      <c r="C194" s="172" t="s">
        <v>208</v>
      </c>
      <c r="D194" s="172" t="s">
        <v>132</v>
      </c>
      <c r="E194" s="173" t="s">
        <v>497</v>
      </c>
      <c r="F194" s="174" t="s">
        <v>498</v>
      </c>
      <c r="G194" s="175" t="s">
        <v>495</v>
      </c>
      <c r="H194" s="176">
        <v>103.00100000000001</v>
      </c>
      <c r="I194" s="177"/>
      <c r="J194" s="178">
        <f>ROUND(I194*H194,2)</f>
        <v>0</v>
      </c>
      <c r="K194" s="174" t="s">
        <v>381</v>
      </c>
      <c r="L194" s="36"/>
      <c r="M194" s="179" t="s">
        <v>1</v>
      </c>
      <c r="N194" s="180" t="s">
        <v>38</v>
      </c>
      <c r="O194" s="74"/>
      <c r="P194" s="181">
        <f>O194*H194</f>
        <v>0</v>
      </c>
      <c r="Q194" s="181">
        <v>0</v>
      </c>
      <c r="R194" s="181">
        <f>Q194*H194</f>
        <v>0</v>
      </c>
      <c r="S194" s="181">
        <v>0</v>
      </c>
      <c r="T194" s="182">
        <f>S194*H194</f>
        <v>0</v>
      </c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R194" s="183" t="s">
        <v>130</v>
      </c>
      <c r="AT194" s="183" t="s">
        <v>132</v>
      </c>
      <c r="AU194" s="183" t="s">
        <v>80</v>
      </c>
      <c r="AY194" s="16" t="s">
        <v>131</v>
      </c>
      <c r="BE194" s="184">
        <f>IF(N194="základní",J194,0)</f>
        <v>0</v>
      </c>
      <c r="BF194" s="184">
        <f>IF(N194="snížená",J194,0)</f>
        <v>0</v>
      </c>
      <c r="BG194" s="184">
        <f>IF(N194="zákl. přenesená",J194,0)</f>
        <v>0</v>
      </c>
      <c r="BH194" s="184">
        <f>IF(N194="sníž. přenesená",J194,0)</f>
        <v>0</v>
      </c>
      <c r="BI194" s="184">
        <f>IF(N194="nulová",J194,0)</f>
        <v>0</v>
      </c>
      <c r="BJ194" s="16" t="s">
        <v>80</v>
      </c>
      <c r="BK194" s="184">
        <f>ROUND(I194*H194,2)</f>
        <v>0</v>
      </c>
      <c r="BL194" s="16" t="s">
        <v>130</v>
      </c>
      <c r="BM194" s="183" t="s">
        <v>499</v>
      </c>
    </row>
    <row r="195" s="2" customFormat="1">
      <c r="A195" s="35"/>
      <c r="B195" s="36"/>
      <c r="C195" s="35"/>
      <c r="D195" s="185" t="s">
        <v>138</v>
      </c>
      <c r="E195" s="35"/>
      <c r="F195" s="186" t="s">
        <v>500</v>
      </c>
      <c r="G195" s="35"/>
      <c r="H195" s="35"/>
      <c r="I195" s="187"/>
      <c r="J195" s="35"/>
      <c r="K195" s="35"/>
      <c r="L195" s="36"/>
      <c r="M195" s="188"/>
      <c r="N195" s="189"/>
      <c r="O195" s="74"/>
      <c r="P195" s="74"/>
      <c r="Q195" s="74"/>
      <c r="R195" s="74"/>
      <c r="S195" s="74"/>
      <c r="T195" s="75"/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T195" s="16" t="s">
        <v>138</v>
      </c>
      <c r="AU195" s="16" t="s">
        <v>80</v>
      </c>
    </row>
    <row r="196" s="2" customFormat="1">
      <c r="A196" s="35"/>
      <c r="B196" s="36"/>
      <c r="C196" s="35"/>
      <c r="D196" s="197" t="s">
        <v>384</v>
      </c>
      <c r="E196" s="35"/>
      <c r="F196" s="198" t="s">
        <v>501</v>
      </c>
      <c r="G196" s="35"/>
      <c r="H196" s="35"/>
      <c r="I196" s="187"/>
      <c r="J196" s="35"/>
      <c r="K196" s="35"/>
      <c r="L196" s="36"/>
      <c r="M196" s="188"/>
      <c r="N196" s="189"/>
      <c r="O196" s="74"/>
      <c r="P196" s="74"/>
      <c r="Q196" s="74"/>
      <c r="R196" s="74"/>
      <c r="S196" s="74"/>
      <c r="T196" s="75"/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T196" s="16" t="s">
        <v>384</v>
      </c>
      <c r="AU196" s="16" t="s">
        <v>80</v>
      </c>
    </row>
    <row r="197" s="2" customFormat="1" ht="16.5" customHeight="1">
      <c r="A197" s="35"/>
      <c r="B197" s="171"/>
      <c r="C197" s="172" t="s">
        <v>212</v>
      </c>
      <c r="D197" s="172" t="s">
        <v>132</v>
      </c>
      <c r="E197" s="173" t="s">
        <v>502</v>
      </c>
      <c r="F197" s="174" t="s">
        <v>503</v>
      </c>
      <c r="G197" s="175" t="s">
        <v>446</v>
      </c>
      <c r="H197" s="176">
        <v>57.222999999999999</v>
      </c>
      <c r="I197" s="177"/>
      <c r="J197" s="178">
        <f>ROUND(I197*H197,2)</f>
        <v>0</v>
      </c>
      <c r="K197" s="174" t="s">
        <v>381</v>
      </c>
      <c r="L197" s="36"/>
      <c r="M197" s="179" t="s">
        <v>1</v>
      </c>
      <c r="N197" s="180" t="s">
        <v>38</v>
      </c>
      <c r="O197" s="74"/>
      <c r="P197" s="181">
        <f>O197*H197</f>
        <v>0</v>
      </c>
      <c r="Q197" s="181">
        <v>0</v>
      </c>
      <c r="R197" s="181">
        <f>Q197*H197</f>
        <v>0</v>
      </c>
      <c r="S197" s="181">
        <v>0</v>
      </c>
      <c r="T197" s="182">
        <f>S197*H197</f>
        <v>0</v>
      </c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R197" s="183" t="s">
        <v>130</v>
      </c>
      <c r="AT197" s="183" t="s">
        <v>132</v>
      </c>
      <c r="AU197" s="183" t="s">
        <v>80</v>
      </c>
      <c r="AY197" s="16" t="s">
        <v>131</v>
      </c>
      <c r="BE197" s="184">
        <f>IF(N197="základní",J197,0)</f>
        <v>0</v>
      </c>
      <c r="BF197" s="184">
        <f>IF(N197="snížená",J197,0)</f>
        <v>0</v>
      </c>
      <c r="BG197" s="184">
        <f>IF(N197="zákl. přenesená",J197,0)</f>
        <v>0</v>
      </c>
      <c r="BH197" s="184">
        <f>IF(N197="sníž. přenesená",J197,0)</f>
        <v>0</v>
      </c>
      <c r="BI197" s="184">
        <f>IF(N197="nulová",J197,0)</f>
        <v>0</v>
      </c>
      <c r="BJ197" s="16" t="s">
        <v>80</v>
      </c>
      <c r="BK197" s="184">
        <f>ROUND(I197*H197,2)</f>
        <v>0</v>
      </c>
      <c r="BL197" s="16" t="s">
        <v>130</v>
      </c>
      <c r="BM197" s="183" t="s">
        <v>504</v>
      </c>
    </row>
    <row r="198" s="2" customFormat="1">
      <c r="A198" s="35"/>
      <c r="B198" s="36"/>
      <c r="C198" s="35"/>
      <c r="D198" s="185" t="s">
        <v>138</v>
      </c>
      <c r="E198" s="35"/>
      <c r="F198" s="186" t="s">
        <v>505</v>
      </c>
      <c r="G198" s="35"/>
      <c r="H198" s="35"/>
      <c r="I198" s="187"/>
      <c r="J198" s="35"/>
      <c r="K198" s="35"/>
      <c r="L198" s="36"/>
      <c r="M198" s="188"/>
      <c r="N198" s="189"/>
      <c r="O198" s="74"/>
      <c r="P198" s="74"/>
      <c r="Q198" s="74"/>
      <c r="R198" s="74"/>
      <c r="S198" s="74"/>
      <c r="T198" s="75"/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T198" s="16" t="s">
        <v>138</v>
      </c>
      <c r="AU198" s="16" t="s">
        <v>80</v>
      </c>
    </row>
    <row r="199" s="2" customFormat="1">
      <c r="A199" s="35"/>
      <c r="B199" s="36"/>
      <c r="C199" s="35"/>
      <c r="D199" s="197" t="s">
        <v>384</v>
      </c>
      <c r="E199" s="35"/>
      <c r="F199" s="198" t="s">
        <v>506</v>
      </c>
      <c r="G199" s="35"/>
      <c r="H199" s="35"/>
      <c r="I199" s="187"/>
      <c r="J199" s="35"/>
      <c r="K199" s="35"/>
      <c r="L199" s="36"/>
      <c r="M199" s="188"/>
      <c r="N199" s="189"/>
      <c r="O199" s="74"/>
      <c r="P199" s="74"/>
      <c r="Q199" s="74"/>
      <c r="R199" s="74"/>
      <c r="S199" s="74"/>
      <c r="T199" s="75"/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T199" s="16" t="s">
        <v>384</v>
      </c>
      <c r="AU199" s="16" t="s">
        <v>80</v>
      </c>
    </row>
    <row r="200" s="2" customFormat="1" ht="24.15" customHeight="1">
      <c r="A200" s="35"/>
      <c r="B200" s="171"/>
      <c r="C200" s="172" t="s">
        <v>8</v>
      </c>
      <c r="D200" s="172" t="s">
        <v>132</v>
      </c>
      <c r="E200" s="173" t="s">
        <v>507</v>
      </c>
      <c r="F200" s="174" t="s">
        <v>508</v>
      </c>
      <c r="G200" s="175" t="s">
        <v>380</v>
      </c>
      <c r="H200" s="176">
        <v>340.77699999999999</v>
      </c>
      <c r="I200" s="177"/>
      <c r="J200" s="178">
        <f>ROUND(I200*H200,2)</f>
        <v>0</v>
      </c>
      <c r="K200" s="174" t="s">
        <v>381</v>
      </c>
      <c r="L200" s="36"/>
      <c r="M200" s="179" t="s">
        <v>1</v>
      </c>
      <c r="N200" s="180" t="s">
        <v>38</v>
      </c>
      <c r="O200" s="74"/>
      <c r="P200" s="181">
        <f>O200*H200</f>
        <v>0</v>
      </c>
      <c r="Q200" s="181">
        <v>0</v>
      </c>
      <c r="R200" s="181">
        <f>Q200*H200</f>
        <v>0</v>
      </c>
      <c r="S200" s="181">
        <v>0</v>
      </c>
      <c r="T200" s="182">
        <f>S200*H200</f>
        <v>0</v>
      </c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R200" s="183" t="s">
        <v>130</v>
      </c>
      <c r="AT200" s="183" t="s">
        <v>132</v>
      </c>
      <c r="AU200" s="183" t="s">
        <v>80</v>
      </c>
      <c r="AY200" s="16" t="s">
        <v>131</v>
      </c>
      <c r="BE200" s="184">
        <f>IF(N200="základní",J200,0)</f>
        <v>0</v>
      </c>
      <c r="BF200" s="184">
        <f>IF(N200="snížená",J200,0)</f>
        <v>0</v>
      </c>
      <c r="BG200" s="184">
        <f>IF(N200="zákl. přenesená",J200,0)</f>
        <v>0</v>
      </c>
      <c r="BH200" s="184">
        <f>IF(N200="sníž. přenesená",J200,0)</f>
        <v>0</v>
      </c>
      <c r="BI200" s="184">
        <f>IF(N200="nulová",J200,0)</f>
        <v>0</v>
      </c>
      <c r="BJ200" s="16" t="s">
        <v>80</v>
      </c>
      <c r="BK200" s="184">
        <f>ROUND(I200*H200,2)</f>
        <v>0</v>
      </c>
      <c r="BL200" s="16" t="s">
        <v>130</v>
      </c>
      <c r="BM200" s="183" t="s">
        <v>509</v>
      </c>
    </row>
    <row r="201" s="2" customFormat="1">
      <c r="A201" s="35"/>
      <c r="B201" s="36"/>
      <c r="C201" s="35"/>
      <c r="D201" s="185" t="s">
        <v>138</v>
      </c>
      <c r="E201" s="35"/>
      <c r="F201" s="186" t="s">
        <v>510</v>
      </c>
      <c r="G201" s="35"/>
      <c r="H201" s="35"/>
      <c r="I201" s="187"/>
      <c r="J201" s="35"/>
      <c r="K201" s="35"/>
      <c r="L201" s="36"/>
      <c r="M201" s="188"/>
      <c r="N201" s="189"/>
      <c r="O201" s="74"/>
      <c r="P201" s="74"/>
      <c r="Q201" s="74"/>
      <c r="R201" s="74"/>
      <c r="S201" s="74"/>
      <c r="T201" s="75"/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T201" s="16" t="s">
        <v>138</v>
      </c>
      <c r="AU201" s="16" t="s">
        <v>80</v>
      </c>
    </row>
    <row r="202" s="2" customFormat="1">
      <c r="A202" s="35"/>
      <c r="B202" s="36"/>
      <c r="C202" s="35"/>
      <c r="D202" s="197" t="s">
        <v>384</v>
      </c>
      <c r="E202" s="35"/>
      <c r="F202" s="198" t="s">
        <v>511</v>
      </c>
      <c r="G202" s="35"/>
      <c r="H202" s="35"/>
      <c r="I202" s="187"/>
      <c r="J202" s="35"/>
      <c r="K202" s="35"/>
      <c r="L202" s="36"/>
      <c r="M202" s="188"/>
      <c r="N202" s="189"/>
      <c r="O202" s="74"/>
      <c r="P202" s="74"/>
      <c r="Q202" s="74"/>
      <c r="R202" s="74"/>
      <c r="S202" s="74"/>
      <c r="T202" s="75"/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T202" s="16" t="s">
        <v>384</v>
      </c>
      <c r="AU202" s="16" t="s">
        <v>80</v>
      </c>
    </row>
    <row r="203" s="13" customFormat="1">
      <c r="A203" s="13"/>
      <c r="B203" s="207"/>
      <c r="C203" s="13"/>
      <c r="D203" s="185" t="s">
        <v>386</v>
      </c>
      <c r="E203" s="208" t="s">
        <v>1</v>
      </c>
      <c r="F203" s="209" t="s">
        <v>512</v>
      </c>
      <c r="G203" s="13"/>
      <c r="H203" s="208" t="s">
        <v>1</v>
      </c>
      <c r="I203" s="210"/>
      <c r="J203" s="13"/>
      <c r="K203" s="13"/>
      <c r="L203" s="207"/>
      <c r="M203" s="211"/>
      <c r="N203" s="212"/>
      <c r="O203" s="212"/>
      <c r="P203" s="212"/>
      <c r="Q203" s="212"/>
      <c r="R203" s="212"/>
      <c r="S203" s="212"/>
      <c r="T203" s="213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08" t="s">
        <v>386</v>
      </c>
      <c r="AU203" s="208" t="s">
        <v>80</v>
      </c>
      <c r="AV203" s="13" t="s">
        <v>80</v>
      </c>
      <c r="AW203" s="13" t="s">
        <v>30</v>
      </c>
      <c r="AX203" s="13" t="s">
        <v>73</v>
      </c>
      <c r="AY203" s="208" t="s">
        <v>131</v>
      </c>
    </row>
    <row r="204" s="13" customFormat="1">
      <c r="A204" s="13"/>
      <c r="B204" s="207"/>
      <c r="C204" s="13"/>
      <c r="D204" s="185" t="s">
        <v>386</v>
      </c>
      <c r="E204" s="208" t="s">
        <v>1</v>
      </c>
      <c r="F204" s="209" t="s">
        <v>513</v>
      </c>
      <c r="G204" s="13"/>
      <c r="H204" s="208" t="s">
        <v>1</v>
      </c>
      <c r="I204" s="210"/>
      <c r="J204" s="13"/>
      <c r="K204" s="13"/>
      <c r="L204" s="207"/>
      <c r="M204" s="211"/>
      <c r="N204" s="212"/>
      <c r="O204" s="212"/>
      <c r="P204" s="212"/>
      <c r="Q204" s="212"/>
      <c r="R204" s="212"/>
      <c r="S204" s="212"/>
      <c r="T204" s="213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08" t="s">
        <v>386</v>
      </c>
      <c r="AU204" s="208" t="s">
        <v>80</v>
      </c>
      <c r="AV204" s="13" t="s">
        <v>80</v>
      </c>
      <c r="AW204" s="13" t="s">
        <v>30</v>
      </c>
      <c r="AX204" s="13" t="s">
        <v>73</v>
      </c>
      <c r="AY204" s="208" t="s">
        <v>131</v>
      </c>
    </row>
    <row r="205" s="12" customFormat="1">
      <c r="A205" s="12"/>
      <c r="B205" s="199"/>
      <c r="C205" s="12"/>
      <c r="D205" s="185" t="s">
        <v>386</v>
      </c>
      <c r="E205" s="200" t="s">
        <v>514</v>
      </c>
      <c r="F205" s="201" t="s">
        <v>515</v>
      </c>
      <c r="G205" s="12"/>
      <c r="H205" s="202">
        <v>103.90000000000001</v>
      </c>
      <c r="I205" s="203"/>
      <c r="J205" s="12"/>
      <c r="K205" s="12"/>
      <c r="L205" s="199"/>
      <c r="M205" s="204"/>
      <c r="N205" s="205"/>
      <c r="O205" s="205"/>
      <c r="P205" s="205"/>
      <c r="Q205" s="205"/>
      <c r="R205" s="205"/>
      <c r="S205" s="205"/>
      <c r="T205" s="206"/>
      <c r="U205" s="12"/>
      <c r="V205" s="12"/>
      <c r="W205" s="12"/>
      <c r="X205" s="12"/>
      <c r="Y205" s="12"/>
      <c r="Z205" s="12"/>
      <c r="AA205" s="12"/>
      <c r="AB205" s="12"/>
      <c r="AC205" s="12"/>
      <c r="AD205" s="12"/>
      <c r="AE205" s="12"/>
      <c r="AT205" s="200" t="s">
        <v>386</v>
      </c>
      <c r="AU205" s="200" t="s">
        <v>80</v>
      </c>
      <c r="AV205" s="12" t="s">
        <v>86</v>
      </c>
      <c r="AW205" s="12" t="s">
        <v>30</v>
      </c>
      <c r="AX205" s="12" t="s">
        <v>73</v>
      </c>
      <c r="AY205" s="200" t="s">
        <v>131</v>
      </c>
    </row>
    <row r="206" s="12" customFormat="1">
      <c r="A206" s="12"/>
      <c r="B206" s="199"/>
      <c r="C206" s="12"/>
      <c r="D206" s="185" t="s">
        <v>386</v>
      </c>
      <c r="E206" s="200" t="s">
        <v>232</v>
      </c>
      <c r="F206" s="201" t="s">
        <v>516</v>
      </c>
      <c r="G206" s="12"/>
      <c r="H206" s="202">
        <v>66.340000000000003</v>
      </c>
      <c r="I206" s="203"/>
      <c r="J206" s="12"/>
      <c r="K206" s="12"/>
      <c r="L206" s="199"/>
      <c r="M206" s="204"/>
      <c r="N206" s="205"/>
      <c r="O206" s="205"/>
      <c r="P206" s="205"/>
      <c r="Q206" s="205"/>
      <c r="R206" s="205"/>
      <c r="S206" s="205"/>
      <c r="T206" s="206"/>
      <c r="U206" s="12"/>
      <c r="V206" s="12"/>
      <c r="W206" s="12"/>
      <c r="X206" s="12"/>
      <c r="Y206" s="12"/>
      <c r="Z206" s="12"/>
      <c r="AA206" s="12"/>
      <c r="AB206" s="12"/>
      <c r="AC206" s="12"/>
      <c r="AD206" s="12"/>
      <c r="AE206" s="12"/>
      <c r="AT206" s="200" t="s">
        <v>386</v>
      </c>
      <c r="AU206" s="200" t="s">
        <v>80</v>
      </c>
      <c r="AV206" s="12" t="s">
        <v>86</v>
      </c>
      <c r="AW206" s="12" t="s">
        <v>30</v>
      </c>
      <c r="AX206" s="12" t="s">
        <v>73</v>
      </c>
      <c r="AY206" s="200" t="s">
        <v>131</v>
      </c>
    </row>
    <row r="207" s="13" customFormat="1">
      <c r="A207" s="13"/>
      <c r="B207" s="207"/>
      <c r="C207" s="13"/>
      <c r="D207" s="185" t="s">
        <v>386</v>
      </c>
      <c r="E207" s="208" t="s">
        <v>1</v>
      </c>
      <c r="F207" s="209" t="s">
        <v>517</v>
      </c>
      <c r="G207" s="13"/>
      <c r="H207" s="208" t="s">
        <v>1</v>
      </c>
      <c r="I207" s="210"/>
      <c r="J207" s="13"/>
      <c r="K207" s="13"/>
      <c r="L207" s="207"/>
      <c r="M207" s="211"/>
      <c r="N207" s="212"/>
      <c r="O207" s="212"/>
      <c r="P207" s="212"/>
      <c r="Q207" s="212"/>
      <c r="R207" s="212"/>
      <c r="S207" s="212"/>
      <c r="T207" s="213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08" t="s">
        <v>386</v>
      </c>
      <c r="AU207" s="208" t="s">
        <v>80</v>
      </c>
      <c r="AV207" s="13" t="s">
        <v>80</v>
      </c>
      <c r="AW207" s="13" t="s">
        <v>30</v>
      </c>
      <c r="AX207" s="13" t="s">
        <v>73</v>
      </c>
      <c r="AY207" s="208" t="s">
        <v>131</v>
      </c>
    </row>
    <row r="208" s="12" customFormat="1">
      <c r="A208" s="12"/>
      <c r="B208" s="199"/>
      <c r="C208" s="12"/>
      <c r="D208" s="185" t="s">
        <v>386</v>
      </c>
      <c r="E208" s="200" t="s">
        <v>288</v>
      </c>
      <c r="F208" s="201" t="s">
        <v>518</v>
      </c>
      <c r="G208" s="12"/>
      <c r="H208" s="202">
        <v>107.955</v>
      </c>
      <c r="I208" s="203"/>
      <c r="J208" s="12"/>
      <c r="K208" s="12"/>
      <c r="L208" s="199"/>
      <c r="M208" s="204"/>
      <c r="N208" s="205"/>
      <c r="O208" s="205"/>
      <c r="P208" s="205"/>
      <c r="Q208" s="205"/>
      <c r="R208" s="205"/>
      <c r="S208" s="205"/>
      <c r="T208" s="206"/>
      <c r="U208" s="12"/>
      <c r="V208" s="12"/>
      <c r="W208" s="12"/>
      <c r="X208" s="12"/>
      <c r="Y208" s="12"/>
      <c r="Z208" s="12"/>
      <c r="AA208" s="12"/>
      <c r="AB208" s="12"/>
      <c r="AC208" s="12"/>
      <c r="AD208" s="12"/>
      <c r="AE208" s="12"/>
      <c r="AT208" s="200" t="s">
        <v>386</v>
      </c>
      <c r="AU208" s="200" t="s">
        <v>80</v>
      </c>
      <c r="AV208" s="12" t="s">
        <v>86</v>
      </c>
      <c r="AW208" s="12" t="s">
        <v>30</v>
      </c>
      <c r="AX208" s="12" t="s">
        <v>73</v>
      </c>
      <c r="AY208" s="200" t="s">
        <v>131</v>
      </c>
    </row>
    <row r="209" s="12" customFormat="1">
      <c r="A209" s="12"/>
      <c r="B209" s="199"/>
      <c r="C209" s="12"/>
      <c r="D209" s="185" t="s">
        <v>386</v>
      </c>
      <c r="E209" s="200" t="s">
        <v>316</v>
      </c>
      <c r="F209" s="201" t="s">
        <v>519</v>
      </c>
      <c r="G209" s="12"/>
      <c r="H209" s="202">
        <v>62.582000000000001</v>
      </c>
      <c r="I209" s="203"/>
      <c r="J209" s="12"/>
      <c r="K209" s="12"/>
      <c r="L209" s="199"/>
      <c r="M209" s="204"/>
      <c r="N209" s="205"/>
      <c r="O209" s="205"/>
      <c r="P209" s="205"/>
      <c r="Q209" s="205"/>
      <c r="R209" s="205"/>
      <c r="S209" s="205"/>
      <c r="T209" s="206"/>
      <c r="U209" s="12"/>
      <c r="V209" s="12"/>
      <c r="W209" s="12"/>
      <c r="X209" s="12"/>
      <c r="Y209" s="12"/>
      <c r="Z209" s="12"/>
      <c r="AA209" s="12"/>
      <c r="AB209" s="12"/>
      <c r="AC209" s="12"/>
      <c r="AD209" s="12"/>
      <c r="AE209" s="12"/>
      <c r="AT209" s="200" t="s">
        <v>386</v>
      </c>
      <c r="AU209" s="200" t="s">
        <v>80</v>
      </c>
      <c r="AV209" s="12" t="s">
        <v>86</v>
      </c>
      <c r="AW209" s="12" t="s">
        <v>30</v>
      </c>
      <c r="AX209" s="12" t="s">
        <v>73</v>
      </c>
      <c r="AY209" s="200" t="s">
        <v>131</v>
      </c>
    </row>
    <row r="210" s="12" customFormat="1">
      <c r="A210" s="12"/>
      <c r="B210" s="199"/>
      <c r="C210" s="12"/>
      <c r="D210" s="185" t="s">
        <v>386</v>
      </c>
      <c r="E210" s="200" t="s">
        <v>520</v>
      </c>
      <c r="F210" s="201" t="s">
        <v>521</v>
      </c>
      <c r="G210" s="12"/>
      <c r="H210" s="202">
        <v>340.77699999999999</v>
      </c>
      <c r="I210" s="203"/>
      <c r="J210" s="12"/>
      <c r="K210" s="12"/>
      <c r="L210" s="199"/>
      <c r="M210" s="204"/>
      <c r="N210" s="205"/>
      <c r="O210" s="205"/>
      <c r="P210" s="205"/>
      <c r="Q210" s="205"/>
      <c r="R210" s="205"/>
      <c r="S210" s="205"/>
      <c r="T210" s="206"/>
      <c r="U210" s="12"/>
      <c r="V210" s="12"/>
      <c r="W210" s="12"/>
      <c r="X210" s="12"/>
      <c r="Y210" s="12"/>
      <c r="Z210" s="12"/>
      <c r="AA210" s="12"/>
      <c r="AB210" s="12"/>
      <c r="AC210" s="12"/>
      <c r="AD210" s="12"/>
      <c r="AE210" s="12"/>
      <c r="AT210" s="200" t="s">
        <v>386</v>
      </c>
      <c r="AU210" s="200" t="s">
        <v>80</v>
      </c>
      <c r="AV210" s="12" t="s">
        <v>86</v>
      </c>
      <c r="AW210" s="12" t="s">
        <v>30</v>
      </c>
      <c r="AX210" s="12" t="s">
        <v>80</v>
      </c>
      <c r="AY210" s="200" t="s">
        <v>131</v>
      </c>
    </row>
    <row r="211" s="11" customFormat="1" ht="25.92" customHeight="1">
      <c r="A211" s="11"/>
      <c r="B211" s="160"/>
      <c r="C211" s="11"/>
      <c r="D211" s="161" t="s">
        <v>72</v>
      </c>
      <c r="E211" s="162" t="s">
        <v>156</v>
      </c>
      <c r="F211" s="162" t="s">
        <v>522</v>
      </c>
      <c r="G211" s="11"/>
      <c r="H211" s="11"/>
      <c r="I211" s="163"/>
      <c r="J211" s="164">
        <f>BK211</f>
        <v>0</v>
      </c>
      <c r="K211" s="11"/>
      <c r="L211" s="160"/>
      <c r="M211" s="165"/>
      <c r="N211" s="166"/>
      <c r="O211" s="166"/>
      <c r="P211" s="167">
        <f>SUM(P212:P308)</f>
        <v>0</v>
      </c>
      <c r="Q211" s="166"/>
      <c r="R211" s="167">
        <f>SUM(R212:R308)</f>
        <v>0.0041599999999999996</v>
      </c>
      <c r="S211" s="166"/>
      <c r="T211" s="168">
        <f>SUM(T212:T308)</f>
        <v>11.278079999999999</v>
      </c>
      <c r="U211" s="11"/>
      <c r="V211" s="11"/>
      <c r="W211" s="11"/>
      <c r="X211" s="11"/>
      <c r="Y211" s="11"/>
      <c r="Z211" s="11"/>
      <c r="AA211" s="11"/>
      <c r="AB211" s="11"/>
      <c r="AC211" s="11"/>
      <c r="AD211" s="11"/>
      <c r="AE211" s="11"/>
      <c r="AR211" s="161" t="s">
        <v>130</v>
      </c>
      <c r="AT211" s="169" t="s">
        <v>72</v>
      </c>
      <c r="AU211" s="169" t="s">
        <v>73</v>
      </c>
      <c r="AY211" s="161" t="s">
        <v>131</v>
      </c>
      <c r="BK211" s="170">
        <f>SUM(BK212:BK308)</f>
        <v>0</v>
      </c>
    </row>
    <row r="212" s="2" customFormat="1" ht="24.15" customHeight="1">
      <c r="A212" s="35"/>
      <c r="B212" s="171"/>
      <c r="C212" s="172" t="s">
        <v>219</v>
      </c>
      <c r="D212" s="172" t="s">
        <v>132</v>
      </c>
      <c r="E212" s="173" t="s">
        <v>523</v>
      </c>
      <c r="F212" s="174" t="s">
        <v>524</v>
      </c>
      <c r="G212" s="175" t="s">
        <v>434</v>
      </c>
      <c r="H212" s="176">
        <v>18.52</v>
      </c>
      <c r="I212" s="177"/>
      <c r="J212" s="178">
        <f>ROUND(I212*H212,2)</f>
        <v>0</v>
      </c>
      <c r="K212" s="174" t="s">
        <v>381</v>
      </c>
      <c r="L212" s="36"/>
      <c r="M212" s="179" t="s">
        <v>1</v>
      </c>
      <c r="N212" s="180" t="s">
        <v>38</v>
      </c>
      <c r="O212" s="74"/>
      <c r="P212" s="181">
        <f>O212*H212</f>
        <v>0</v>
      </c>
      <c r="Q212" s="181">
        <v>0</v>
      </c>
      <c r="R212" s="181">
        <f>Q212*H212</f>
        <v>0</v>
      </c>
      <c r="S212" s="181">
        <v>0.20399999999999999</v>
      </c>
      <c r="T212" s="182">
        <f>S212*H212</f>
        <v>3.7780799999999997</v>
      </c>
      <c r="U212" s="35"/>
      <c r="V212" s="35"/>
      <c r="W212" s="35"/>
      <c r="X212" s="35"/>
      <c r="Y212" s="35"/>
      <c r="Z212" s="35"/>
      <c r="AA212" s="35"/>
      <c r="AB212" s="35"/>
      <c r="AC212" s="35"/>
      <c r="AD212" s="35"/>
      <c r="AE212" s="35"/>
      <c r="AR212" s="183" t="s">
        <v>130</v>
      </c>
      <c r="AT212" s="183" t="s">
        <v>132</v>
      </c>
      <c r="AU212" s="183" t="s">
        <v>80</v>
      </c>
      <c r="AY212" s="16" t="s">
        <v>131</v>
      </c>
      <c r="BE212" s="184">
        <f>IF(N212="základní",J212,0)</f>
        <v>0</v>
      </c>
      <c r="BF212" s="184">
        <f>IF(N212="snížená",J212,0)</f>
        <v>0</v>
      </c>
      <c r="BG212" s="184">
        <f>IF(N212="zákl. přenesená",J212,0)</f>
        <v>0</v>
      </c>
      <c r="BH212" s="184">
        <f>IF(N212="sníž. přenesená",J212,0)</f>
        <v>0</v>
      </c>
      <c r="BI212" s="184">
        <f>IF(N212="nulová",J212,0)</f>
        <v>0</v>
      </c>
      <c r="BJ212" s="16" t="s">
        <v>80</v>
      </c>
      <c r="BK212" s="184">
        <f>ROUND(I212*H212,2)</f>
        <v>0</v>
      </c>
      <c r="BL212" s="16" t="s">
        <v>130</v>
      </c>
      <c r="BM212" s="183" t="s">
        <v>525</v>
      </c>
    </row>
    <row r="213" s="2" customFormat="1">
      <c r="A213" s="35"/>
      <c r="B213" s="36"/>
      <c r="C213" s="35"/>
      <c r="D213" s="185" t="s">
        <v>138</v>
      </c>
      <c r="E213" s="35"/>
      <c r="F213" s="186" t="s">
        <v>524</v>
      </c>
      <c r="G213" s="35"/>
      <c r="H213" s="35"/>
      <c r="I213" s="187"/>
      <c r="J213" s="35"/>
      <c r="K213" s="35"/>
      <c r="L213" s="36"/>
      <c r="M213" s="188"/>
      <c r="N213" s="189"/>
      <c r="O213" s="74"/>
      <c r="P213" s="74"/>
      <c r="Q213" s="74"/>
      <c r="R213" s="74"/>
      <c r="S213" s="74"/>
      <c r="T213" s="75"/>
      <c r="U213" s="35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T213" s="16" t="s">
        <v>138</v>
      </c>
      <c r="AU213" s="16" t="s">
        <v>80</v>
      </c>
    </row>
    <row r="214" s="2" customFormat="1">
      <c r="A214" s="35"/>
      <c r="B214" s="36"/>
      <c r="C214" s="35"/>
      <c r="D214" s="197" t="s">
        <v>384</v>
      </c>
      <c r="E214" s="35"/>
      <c r="F214" s="198" t="s">
        <v>526</v>
      </c>
      <c r="G214" s="35"/>
      <c r="H214" s="35"/>
      <c r="I214" s="187"/>
      <c r="J214" s="35"/>
      <c r="K214" s="35"/>
      <c r="L214" s="36"/>
      <c r="M214" s="188"/>
      <c r="N214" s="189"/>
      <c r="O214" s="74"/>
      <c r="P214" s="74"/>
      <c r="Q214" s="74"/>
      <c r="R214" s="74"/>
      <c r="S214" s="74"/>
      <c r="T214" s="75"/>
      <c r="U214" s="35"/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  <c r="AT214" s="16" t="s">
        <v>384</v>
      </c>
      <c r="AU214" s="16" t="s">
        <v>80</v>
      </c>
    </row>
    <row r="215" s="12" customFormat="1">
      <c r="A215" s="12"/>
      <c r="B215" s="199"/>
      <c r="C215" s="12"/>
      <c r="D215" s="185" t="s">
        <v>386</v>
      </c>
      <c r="E215" s="200" t="s">
        <v>527</v>
      </c>
      <c r="F215" s="201" t="s">
        <v>528</v>
      </c>
      <c r="G215" s="12"/>
      <c r="H215" s="202">
        <v>9.2599999999999998</v>
      </c>
      <c r="I215" s="203"/>
      <c r="J215" s="12"/>
      <c r="K215" s="12"/>
      <c r="L215" s="199"/>
      <c r="M215" s="204"/>
      <c r="N215" s="205"/>
      <c r="O215" s="205"/>
      <c r="P215" s="205"/>
      <c r="Q215" s="205"/>
      <c r="R215" s="205"/>
      <c r="S215" s="205"/>
      <c r="T215" s="206"/>
      <c r="U215" s="12"/>
      <c r="V215" s="12"/>
      <c r="W215" s="12"/>
      <c r="X215" s="12"/>
      <c r="Y215" s="12"/>
      <c r="Z215" s="12"/>
      <c r="AA215" s="12"/>
      <c r="AB215" s="12"/>
      <c r="AC215" s="12"/>
      <c r="AD215" s="12"/>
      <c r="AE215" s="12"/>
      <c r="AT215" s="200" t="s">
        <v>386</v>
      </c>
      <c r="AU215" s="200" t="s">
        <v>80</v>
      </c>
      <c r="AV215" s="12" t="s">
        <v>86</v>
      </c>
      <c r="AW215" s="12" t="s">
        <v>30</v>
      </c>
      <c r="AX215" s="12" t="s">
        <v>73</v>
      </c>
      <c r="AY215" s="200" t="s">
        <v>131</v>
      </c>
    </row>
    <row r="216" s="12" customFormat="1">
      <c r="A216" s="12"/>
      <c r="B216" s="199"/>
      <c r="C216" s="12"/>
      <c r="D216" s="185" t="s">
        <v>386</v>
      </c>
      <c r="E216" s="200" t="s">
        <v>234</v>
      </c>
      <c r="F216" s="201" t="s">
        <v>529</v>
      </c>
      <c r="G216" s="12"/>
      <c r="H216" s="202">
        <v>9.2599999999999998</v>
      </c>
      <c r="I216" s="203"/>
      <c r="J216" s="12"/>
      <c r="K216" s="12"/>
      <c r="L216" s="199"/>
      <c r="M216" s="204"/>
      <c r="N216" s="205"/>
      <c r="O216" s="205"/>
      <c r="P216" s="205"/>
      <c r="Q216" s="205"/>
      <c r="R216" s="205"/>
      <c r="S216" s="205"/>
      <c r="T216" s="206"/>
      <c r="U216" s="12"/>
      <c r="V216" s="12"/>
      <c r="W216" s="12"/>
      <c r="X216" s="12"/>
      <c r="Y216" s="12"/>
      <c r="Z216" s="12"/>
      <c r="AA216" s="12"/>
      <c r="AB216" s="12"/>
      <c r="AC216" s="12"/>
      <c r="AD216" s="12"/>
      <c r="AE216" s="12"/>
      <c r="AT216" s="200" t="s">
        <v>386</v>
      </c>
      <c r="AU216" s="200" t="s">
        <v>80</v>
      </c>
      <c r="AV216" s="12" t="s">
        <v>86</v>
      </c>
      <c r="AW216" s="12" t="s">
        <v>30</v>
      </c>
      <c r="AX216" s="12" t="s">
        <v>73</v>
      </c>
      <c r="AY216" s="200" t="s">
        <v>131</v>
      </c>
    </row>
    <row r="217" s="12" customFormat="1">
      <c r="A217" s="12"/>
      <c r="B217" s="199"/>
      <c r="C217" s="12"/>
      <c r="D217" s="185" t="s">
        <v>386</v>
      </c>
      <c r="E217" s="200" t="s">
        <v>530</v>
      </c>
      <c r="F217" s="201" t="s">
        <v>531</v>
      </c>
      <c r="G217" s="12"/>
      <c r="H217" s="202">
        <v>18.52</v>
      </c>
      <c r="I217" s="203"/>
      <c r="J217" s="12"/>
      <c r="K217" s="12"/>
      <c r="L217" s="199"/>
      <c r="M217" s="204"/>
      <c r="N217" s="205"/>
      <c r="O217" s="205"/>
      <c r="P217" s="205"/>
      <c r="Q217" s="205"/>
      <c r="R217" s="205"/>
      <c r="S217" s="205"/>
      <c r="T217" s="206"/>
      <c r="U217" s="12"/>
      <c r="V217" s="12"/>
      <c r="W217" s="12"/>
      <c r="X217" s="12"/>
      <c r="Y217" s="12"/>
      <c r="Z217" s="12"/>
      <c r="AA217" s="12"/>
      <c r="AB217" s="12"/>
      <c r="AC217" s="12"/>
      <c r="AD217" s="12"/>
      <c r="AE217" s="12"/>
      <c r="AT217" s="200" t="s">
        <v>386</v>
      </c>
      <c r="AU217" s="200" t="s">
        <v>80</v>
      </c>
      <c r="AV217" s="12" t="s">
        <v>86</v>
      </c>
      <c r="AW217" s="12" t="s">
        <v>30</v>
      </c>
      <c r="AX217" s="12" t="s">
        <v>80</v>
      </c>
      <c r="AY217" s="200" t="s">
        <v>131</v>
      </c>
    </row>
    <row r="218" s="2" customFormat="1" ht="24.15" customHeight="1">
      <c r="A218" s="35"/>
      <c r="B218" s="171"/>
      <c r="C218" s="172" t="s">
        <v>532</v>
      </c>
      <c r="D218" s="172" t="s">
        <v>132</v>
      </c>
      <c r="E218" s="173" t="s">
        <v>533</v>
      </c>
      <c r="F218" s="174" t="s">
        <v>534</v>
      </c>
      <c r="G218" s="175" t="s">
        <v>535</v>
      </c>
      <c r="H218" s="176">
        <v>62</v>
      </c>
      <c r="I218" s="177"/>
      <c r="J218" s="178">
        <f>ROUND(I218*H218,2)</f>
        <v>0</v>
      </c>
      <c r="K218" s="174" t="s">
        <v>381</v>
      </c>
      <c r="L218" s="36"/>
      <c r="M218" s="179" t="s">
        <v>1</v>
      </c>
      <c r="N218" s="180" t="s">
        <v>38</v>
      </c>
      <c r="O218" s="74"/>
      <c r="P218" s="181">
        <f>O218*H218</f>
        <v>0</v>
      </c>
      <c r="Q218" s="181">
        <v>0</v>
      </c>
      <c r="R218" s="181">
        <f>Q218*H218</f>
        <v>0</v>
      </c>
      <c r="S218" s="181">
        <v>0</v>
      </c>
      <c r="T218" s="182">
        <f>S218*H218</f>
        <v>0</v>
      </c>
      <c r="U218" s="35"/>
      <c r="V218" s="35"/>
      <c r="W218" s="35"/>
      <c r="X218" s="35"/>
      <c r="Y218" s="35"/>
      <c r="Z218" s="35"/>
      <c r="AA218" s="35"/>
      <c r="AB218" s="35"/>
      <c r="AC218" s="35"/>
      <c r="AD218" s="35"/>
      <c r="AE218" s="35"/>
      <c r="AR218" s="183" t="s">
        <v>130</v>
      </c>
      <c r="AT218" s="183" t="s">
        <v>132</v>
      </c>
      <c r="AU218" s="183" t="s">
        <v>80</v>
      </c>
      <c r="AY218" s="16" t="s">
        <v>131</v>
      </c>
      <c r="BE218" s="184">
        <f>IF(N218="základní",J218,0)</f>
        <v>0</v>
      </c>
      <c r="BF218" s="184">
        <f>IF(N218="snížená",J218,0)</f>
        <v>0</v>
      </c>
      <c r="BG218" s="184">
        <f>IF(N218="zákl. přenesená",J218,0)</f>
        <v>0</v>
      </c>
      <c r="BH218" s="184">
        <f>IF(N218="sníž. přenesená",J218,0)</f>
        <v>0</v>
      </c>
      <c r="BI218" s="184">
        <f>IF(N218="nulová",J218,0)</f>
        <v>0</v>
      </c>
      <c r="BJ218" s="16" t="s">
        <v>80</v>
      </c>
      <c r="BK218" s="184">
        <f>ROUND(I218*H218,2)</f>
        <v>0</v>
      </c>
      <c r="BL218" s="16" t="s">
        <v>130</v>
      </c>
      <c r="BM218" s="183" t="s">
        <v>536</v>
      </c>
    </row>
    <row r="219" s="2" customFormat="1">
      <c r="A219" s="35"/>
      <c r="B219" s="36"/>
      <c r="C219" s="35"/>
      <c r="D219" s="185" t="s">
        <v>138</v>
      </c>
      <c r="E219" s="35"/>
      <c r="F219" s="186" t="s">
        <v>537</v>
      </c>
      <c r="G219" s="35"/>
      <c r="H219" s="35"/>
      <c r="I219" s="187"/>
      <c r="J219" s="35"/>
      <c r="K219" s="35"/>
      <c r="L219" s="36"/>
      <c r="M219" s="188"/>
      <c r="N219" s="189"/>
      <c r="O219" s="74"/>
      <c r="P219" s="74"/>
      <c r="Q219" s="74"/>
      <c r="R219" s="74"/>
      <c r="S219" s="74"/>
      <c r="T219" s="75"/>
      <c r="U219" s="35"/>
      <c r="V219" s="35"/>
      <c r="W219" s="35"/>
      <c r="X219" s="35"/>
      <c r="Y219" s="35"/>
      <c r="Z219" s="35"/>
      <c r="AA219" s="35"/>
      <c r="AB219" s="35"/>
      <c r="AC219" s="35"/>
      <c r="AD219" s="35"/>
      <c r="AE219" s="35"/>
      <c r="AT219" s="16" t="s">
        <v>138</v>
      </c>
      <c r="AU219" s="16" t="s">
        <v>80</v>
      </c>
    </row>
    <row r="220" s="2" customFormat="1">
      <c r="A220" s="35"/>
      <c r="B220" s="36"/>
      <c r="C220" s="35"/>
      <c r="D220" s="197" t="s">
        <v>384</v>
      </c>
      <c r="E220" s="35"/>
      <c r="F220" s="198" t="s">
        <v>538</v>
      </c>
      <c r="G220" s="35"/>
      <c r="H220" s="35"/>
      <c r="I220" s="187"/>
      <c r="J220" s="35"/>
      <c r="K220" s="35"/>
      <c r="L220" s="36"/>
      <c r="M220" s="188"/>
      <c r="N220" s="189"/>
      <c r="O220" s="74"/>
      <c r="P220" s="74"/>
      <c r="Q220" s="74"/>
      <c r="R220" s="74"/>
      <c r="S220" s="74"/>
      <c r="T220" s="75"/>
      <c r="U220" s="35"/>
      <c r="V220" s="35"/>
      <c r="W220" s="35"/>
      <c r="X220" s="35"/>
      <c r="Y220" s="35"/>
      <c r="Z220" s="35"/>
      <c r="AA220" s="35"/>
      <c r="AB220" s="35"/>
      <c r="AC220" s="35"/>
      <c r="AD220" s="35"/>
      <c r="AE220" s="35"/>
      <c r="AT220" s="16" t="s">
        <v>384</v>
      </c>
      <c r="AU220" s="16" t="s">
        <v>80</v>
      </c>
    </row>
    <row r="221" s="12" customFormat="1">
      <c r="A221" s="12"/>
      <c r="B221" s="199"/>
      <c r="C221" s="12"/>
      <c r="D221" s="185" t="s">
        <v>386</v>
      </c>
      <c r="E221" s="200" t="s">
        <v>539</v>
      </c>
      <c r="F221" s="201" t="s">
        <v>540</v>
      </c>
      <c r="G221" s="12"/>
      <c r="H221" s="202">
        <v>31</v>
      </c>
      <c r="I221" s="203"/>
      <c r="J221" s="12"/>
      <c r="K221" s="12"/>
      <c r="L221" s="199"/>
      <c r="M221" s="204"/>
      <c r="N221" s="205"/>
      <c r="O221" s="205"/>
      <c r="P221" s="205"/>
      <c r="Q221" s="205"/>
      <c r="R221" s="205"/>
      <c r="S221" s="205"/>
      <c r="T221" s="206"/>
      <c r="U221" s="12"/>
      <c r="V221" s="12"/>
      <c r="W221" s="12"/>
      <c r="X221" s="12"/>
      <c r="Y221" s="12"/>
      <c r="Z221" s="12"/>
      <c r="AA221" s="12"/>
      <c r="AB221" s="12"/>
      <c r="AC221" s="12"/>
      <c r="AD221" s="12"/>
      <c r="AE221" s="12"/>
      <c r="AT221" s="200" t="s">
        <v>386</v>
      </c>
      <c r="AU221" s="200" t="s">
        <v>80</v>
      </c>
      <c r="AV221" s="12" t="s">
        <v>86</v>
      </c>
      <c r="AW221" s="12" t="s">
        <v>30</v>
      </c>
      <c r="AX221" s="12" t="s">
        <v>73</v>
      </c>
      <c r="AY221" s="200" t="s">
        <v>131</v>
      </c>
    </row>
    <row r="222" s="12" customFormat="1">
      <c r="A222" s="12"/>
      <c r="B222" s="199"/>
      <c r="C222" s="12"/>
      <c r="D222" s="185" t="s">
        <v>386</v>
      </c>
      <c r="E222" s="200" t="s">
        <v>237</v>
      </c>
      <c r="F222" s="201" t="s">
        <v>541</v>
      </c>
      <c r="G222" s="12"/>
      <c r="H222" s="202">
        <v>31</v>
      </c>
      <c r="I222" s="203"/>
      <c r="J222" s="12"/>
      <c r="K222" s="12"/>
      <c r="L222" s="199"/>
      <c r="M222" s="204"/>
      <c r="N222" s="205"/>
      <c r="O222" s="205"/>
      <c r="P222" s="205"/>
      <c r="Q222" s="205"/>
      <c r="R222" s="205"/>
      <c r="S222" s="205"/>
      <c r="T222" s="206"/>
      <c r="U222" s="12"/>
      <c r="V222" s="12"/>
      <c r="W222" s="12"/>
      <c r="X222" s="12"/>
      <c r="Y222" s="12"/>
      <c r="Z222" s="12"/>
      <c r="AA222" s="12"/>
      <c r="AB222" s="12"/>
      <c r="AC222" s="12"/>
      <c r="AD222" s="12"/>
      <c r="AE222" s="12"/>
      <c r="AT222" s="200" t="s">
        <v>386</v>
      </c>
      <c r="AU222" s="200" t="s">
        <v>80</v>
      </c>
      <c r="AV222" s="12" t="s">
        <v>86</v>
      </c>
      <c r="AW222" s="12" t="s">
        <v>30</v>
      </c>
      <c r="AX222" s="12" t="s">
        <v>73</v>
      </c>
      <c r="AY222" s="200" t="s">
        <v>131</v>
      </c>
    </row>
    <row r="223" s="12" customFormat="1">
      <c r="A223" s="12"/>
      <c r="B223" s="199"/>
      <c r="C223" s="12"/>
      <c r="D223" s="185" t="s">
        <v>386</v>
      </c>
      <c r="E223" s="200" t="s">
        <v>542</v>
      </c>
      <c r="F223" s="201" t="s">
        <v>543</v>
      </c>
      <c r="G223" s="12"/>
      <c r="H223" s="202">
        <v>62</v>
      </c>
      <c r="I223" s="203"/>
      <c r="J223" s="12"/>
      <c r="K223" s="12"/>
      <c r="L223" s="199"/>
      <c r="M223" s="204"/>
      <c r="N223" s="205"/>
      <c r="O223" s="205"/>
      <c r="P223" s="205"/>
      <c r="Q223" s="205"/>
      <c r="R223" s="205"/>
      <c r="S223" s="205"/>
      <c r="T223" s="206"/>
      <c r="U223" s="12"/>
      <c r="V223" s="12"/>
      <c r="W223" s="12"/>
      <c r="X223" s="12"/>
      <c r="Y223" s="12"/>
      <c r="Z223" s="12"/>
      <c r="AA223" s="12"/>
      <c r="AB223" s="12"/>
      <c r="AC223" s="12"/>
      <c r="AD223" s="12"/>
      <c r="AE223" s="12"/>
      <c r="AT223" s="200" t="s">
        <v>386</v>
      </c>
      <c r="AU223" s="200" t="s">
        <v>80</v>
      </c>
      <c r="AV223" s="12" t="s">
        <v>86</v>
      </c>
      <c r="AW223" s="12" t="s">
        <v>30</v>
      </c>
      <c r="AX223" s="12" t="s">
        <v>80</v>
      </c>
      <c r="AY223" s="200" t="s">
        <v>131</v>
      </c>
    </row>
    <row r="224" s="2" customFormat="1" ht="16.5" customHeight="1">
      <c r="A224" s="35"/>
      <c r="B224" s="171"/>
      <c r="C224" s="172" t="s">
        <v>544</v>
      </c>
      <c r="D224" s="172" t="s">
        <v>132</v>
      </c>
      <c r="E224" s="173" t="s">
        <v>545</v>
      </c>
      <c r="F224" s="174" t="s">
        <v>546</v>
      </c>
      <c r="G224" s="175" t="s">
        <v>535</v>
      </c>
      <c r="H224" s="176">
        <v>10</v>
      </c>
      <c r="I224" s="177"/>
      <c r="J224" s="178">
        <f>ROUND(I224*H224,2)</f>
        <v>0</v>
      </c>
      <c r="K224" s="174" t="s">
        <v>381</v>
      </c>
      <c r="L224" s="36"/>
      <c r="M224" s="179" t="s">
        <v>1</v>
      </c>
      <c r="N224" s="180" t="s">
        <v>38</v>
      </c>
      <c r="O224" s="74"/>
      <c r="P224" s="181">
        <f>O224*H224</f>
        <v>0</v>
      </c>
      <c r="Q224" s="181">
        <v>0</v>
      </c>
      <c r="R224" s="181">
        <f>Q224*H224</f>
        <v>0</v>
      </c>
      <c r="S224" s="181">
        <v>0</v>
      </c>
      <c r="T224" s="182">
        <f>S224*H224</f>
        <v>0</v>
      </c>
      <c r="U224" s="35"/>
      <c r="V224" s="35"/>
      <c r="W224" s="35"/>
      <c r="X224" s="35"/>
      <c r="Y224" s="35"/>
      <c r="Z224" s="35"/>
      <c r="AA224" s="35"/>
      <c r="AB224" s="35"/>
      <c r="AC224" s="35"/>
      <c r="AD224" s="35"/>
      <c r="AE224" s="35"/>
      <c r="AR224" s="183" t="s">
        <v>130</v>
      </c>
      <c r="AT224" s="183" t="s">
        <v>132</v>
      </c>
      <c r="AU224" s="183" t="s">
        <v>80</v>
      </c>
      <c r="AY224" s="16" t="s">
        <v>131</v>
      </c>
      <c r="BE224" s="184">
        <f>IF(N224="základní",J224,0)</f>
        <v>0</v>
      </c>
      <c r="BF224" s="184">
        <f>IF(N224="snížená",J224,0)</f>
        <v>0</v>
      </c>
      <c r="BG224" s="184">
        <f>IF(N224="zákl. přenesená",J224,0)</f>
        <v>0</v>
      </c>
      <c r="BH224" s="184">
        <f>IF(N224="sníž. přenesená",J224,0)</f>
        <v>0</v>
      </c>
      <c r="BI224" s="184">
        <f>IF(N224="nulová",J224,0)</f>
        <v>0</v>
      </c>
      <c r="BJ224" s="16" t="s">
        <v>80</v>
      </c>
      <c r="BK224" s="184">
        <f>ROUND(I224*H224,2)</f>
        <v>0</v>
      </c>
      <c r="BL224" s="16" t="s">
        <v>130</v>
      </c>
      <c r="BM224" s="183" t="s">
        <v>547</v>
      </c>
    </row>
    <row r="225" s="2" customFormat="1">
      <c r="A225" s="35"/>
      <c r="B225" s="36"/>
      <c r="C225" s="35"/>
      <c r="D225" s="185" t="s">
        <v>138</v>
      </c>
      <c r="E225" s="35"/>
      <c r="F225" s="186" t="s">
        <v>548</v>
      </c>
      <c r="G225" s="35"/>
      <c r="H225" s="35"/>
      <c r="I225" s="187"/>
      <c r="J225" s="35"/>
      <c r="K225" s="35"/>
      <c r="L225" s="36"/>
      <c r="M225" s="188"/>
      <c r="N225" s="189"/>
      <c r="O225" s="74"/>
      <c r="P225" s="74"/>
      <c r="Q225" s="74"/>
      <c r="R225" s="74"/>
      <c r="S225" s="74"/>
      <c r="T225" s="75"/>
      <c r="U225" s="35"/>
      <c r="V225" s="35"/>
      <c r="W225" s="35"/>
      <c r="X225" s="35"/>
      <c r="Y225" s="35"/>
      <c r="Z225" s="35"/>
      <c r="AA225" s="35"/>
      <c r="AB225" s="35"/>
      <c r="AC225" s="35"/>
      <c r="AD225" s="35"/>
      <c r="AE225" s="35"/>
      <c r="AT225" s="16" t="s">
        <v>138</v>
      </c>
      <c r="AU225" s="16" t="s">
        <v>80</v>
      </c>
    </row>
    <row r="226" s="2" customFormat="1">
      <c r="A226" s="35"/>
      <c r="B226" s="36"/>
      <c r="C226" s="35"/>
      <c r="D226" s="197" t="s">
        <v>384</v>
      </c>
      <c r="E226" s="35"/>
      <c r="F226" s="198" t="s">
        <v>549</v>
      </c>
      <c r="G226" s="35"/>
      <c r="H226" s="35"/>
      <c r="I226" s="187"/>
      <c r="J226" s="35"/>
      <c r="K226" s="35"/>
      <c r="L226" s="36"/>
      <c r="M226" s="188"/>
      <c r="N226" s="189"/>
      <c r="O226" s="74"/>
      <c r="P226" s="74"/>
      <c r="Q226" s="74"/>
      <c r="R226" s="74"/>
      <c r="S226" s="74"/>
      <c r="T226" s="75"/>
      <c r="U226" s="35"/>
      <c r="V226" s="35"/>
      <c r="W226" s="35"/>
      <c r="X226" s="35"/>
      <c r="Y226" s="35"/>
      <c r="Z226" s="35"/>
      <c r="AA226" s="35"/>
      <c r="AB226" s="35"/>
      <c r="AC226" s="35"/>
      <c r="AD226" s="35"/>
      <c r="AE226" s="35"/>
      <c r="AT226" s="16" t="s">
        <v>384</v>
      </c>
      <c r="AU226" s="16" t="s">
        <v>80</v>
      </c>
    </row>
    <row r="227" s="2" customFormat="1" ht="16.5" customHeight="1">
      <c r="A227" s="35"/>
      <c r="B227" s="171"/>
      <c r="C227" s="172" t="s">
        <v>550</v>
      </c>
      <c r="D227" s="172" t="s">
        <v>132</v>
      </c>
      <c r="E227" s="173" t="s">
        <v>551</v>
      </c>
      <c r="F227" s="174" t="s">
        <v>552</v>
      </c>
      <c r="G227" s="175" t="s">
        <v>535</v>
      </c>
      <c r="H227" s="176">
        <v>62</v>
      </c>
      <c r="I227" s="177"/>
      <c r="J227" s="178">
        <f>ROUND(I227*H227,2)</f>
        <v>0</v>
      </c>
      <c r="K227" s="174" t="s">
        <v>381</v>
      </c>
      <c r="L227" s="36"/>
      <c r="M227" s="179" t="s">
        <v>1</v>
      </c>
      <c r="N227" s="180" t="s">
        <v>38</v>
      </c>
      <c r="O227" s="74"/>
      <c r="P227" s="181">
        <f>O227*H227</f>
        <v>0</v>
      </c>
      <c r="Q227" s="181">
        <v>0</v>
      </c>
      <c r="R227" s="181">
        <f>Q227*H227</f>
        <v>0</v>
      </c>
      <c r="S227" s="181">
        <v>0</v>
      </c>
      <c r="T227" s="182">
        <f>S227*H227</f>
        <v>0</v>
      </c>
      <c r="U227" s="35"/>
      <c r="V227" s="35"/>
      <c r="W227" s="35"/>
      <c r="X227" s="35"/>
      <c r="Y227" s="35"/>
      <c r="Z227" s="35"/>
      <c r="AA227" s="35"/>
      <c r="AB227" s="35"/>
      <c r="AC227" s="35"/>
      <c r="AD227" s="35"/>
      <c r="AE227" s="35"/>
      <c r="AR227" s="183" t="s">
        <v>130</v>
      </c>
      <c r="AT227" s="183" t="s">
        <v>132</v>
      </c>
      <c r="AU227" s="183" t="s">
        <v>80</v>
      </c>
      <c r="AY227" s="16" t="s">
        <v>131</v>
      </c>
      <c r="BE227" s="184">
        <f>IF(N227="základní",J227,0)</f>
        <v>0</v>
      </c>
      <c r="BF227" s="184">
        <f>IF(N227="snížená",J227,0)</f>
        <v>0</v>
      </c>
      <c r="BG227" s="184">
        <f>IF(N227="zákl. přenesená",J227,0)</f>
        <v>0</v>
      </c>
      <c r="BH227" s="184">
        <f>IF(N227="sníž. přenesená",J227,0)</f>
        <v>0</v>
      </c>
      <c r="BI227" s="184">
        <f>IF(N227="nulová",J227,0)</f>
        <v>0</v>
      </c>
      <c r="BJ227" s="16" t="s">
        <v>80</v>
      </c>
      <c r="BK227" s="184">
        <f>ROUND(I227*H227,2)</f>
        <v>0</v>
      </c>
      <c r="BL227" s="16" t="s">
        <v>130</v>
      </c>
      <c r="BM227" s="183" t="s">
        <v>553</v>
      </c>
    </row>
    <row r="228" s="2" customFormat="1">
      <c r="A228" s="35"/>
      <c r="B228" s="36"/>
      <c r="C228" s="35"/>
      <c r="D228" s="185" t="s">
        <v>138</v>
      </c>
      <c r="E228" s="35"/>
      <c r="F228" s="186" t="s">
        <v>554</v>
      </c>
      <c r="G228" s="35"/>
      <c r="H228" s="35"/>
      <c r="I228" s="187"/>
      <c r="J228" s="35"/>
      <c r="K228" s="35"/>
      <c r="L228" s="36"/>
      <c r="M228" s="188"/>
      <c r="N228" s="189"/>
      <c r="O228" s="74"/>
      <c r="P228" s="74"/>
      <c r="Q228" s="74"/>
      <c r="R228" s="74"/>
      <c r="S228" s="74"/>
      <c r="T228" s="75"/>
      <c r="U228" s="35"/>
      <c r="V228" s="35"/>
      <c r="W228" s="35"/>
      <c r="X228" s="35"/>
      <c r="Y228" s="35"/>
      <c r="Z228" s="35"/>
      <c r="AA228" s="35"/>
      <c r="AB228" s="35"/>
      <c r="AC228" s="35"/>
      <c r="AD228" s="35"/>
      <c r="AE228" s="35"/>
      <c r="AT228" s="16" t="s">
        <v>138</v>
      </c>
      <c r="AU228" s="16" t="s">
        <v>80</v>
      </c>
    </row>
    <row r="229" s="2" customFormat="1">
      <c r="A229" s="35"/>
      <c r="B229" s="36"/>
      <c r="C229" s="35"/>
      <c r="D229" s="197" t="s">
        <v>384</v>
      </c>
      <c r="E229" s="35"/>
      <c r="F229" s="198" t="s">
        <v>555</v>
      </c>
      <c r="G229" s="35"/>
      <c r="H229" s="35"/>
      <c r="I229" s="187"/>
      <c r="J229" s="35"/>
      <c r="K229" s="35"/>
      <c r="L229" s="36"/>
      <c r="M229" s="188"/>
      <c r="N229" s="189"/>
      <c r="O229" s="74"/>
      <c r="P229" s="74"/>
      <c r="Q229" s="74"/>
      <c r="R229" s="74"/>
      <c r="S229" s="74"/>
      <c r="T229" s="75"/>
      <c r="U229" s="35"/>
      <c r="V229" s="35"/>
      <c r="W229" s="35"/>
      <c r="X229" s="35"/>
      <c r="Y229" s="35"/>
      <c r="Z229" s="35"/>
      <c r="AA229" s="35"/>
      <c r="AB229" s="35"/>
      <c r="AC229" s="35"/>
      <c r="AD229" s="35"/>
      <c r="AE229" s="35"/>
      <c r="AT229" s="16" t="s">
        <v>384</v>
      </c>
      <c r="AU229" s="16" t="s">
        <v>80</v>
      </c>
    </row>
    <row r="230" s="2" customFormat="1" ht="24.15" customHeight="1">
      <c r="A230" s="35"/>
      <c r="B230" s="171"/>
      <c r="C230" s="172" t="s">
        <v>556</v>
      </c>
      <c r="D230" s="172" t="s">
        <v>132</v>
      </c>
      <c r="E230" s="173" t="s">
        <v>557</v>
      </c>
      <c r="F230" s="174" t="s">
        <v>558</v>
      </c>
      <c r="G230" s="175" t="s">
        <v>535</v>
      </c>
      <c r="H230" s="176">
        <v>30</v>
      </c>
      <c r="I230" s="177"/>
      <c r="J230" s="178">
        <f>ROUND(I230*H230,2)</f>
        <v>0</v>
      </c>
      <c r="K230" s="174" t="s">
        <v>381</v>
      </c>
      <c r="L230" s="36"/>
      <c r="M230" s="179" t="s">
        <v>1</v>
      </c>
      <c r="N230" s="180" t="s">
        <v>38</v>
      </c>
      <c r="O230" s="74"/>
      <c r="P230" s="181">
        <f>O230*H230</f>
        <v>0</v>
      </c>
      <c r="Q230" s="181">
        <v>0</v>
      </c>
      <c r="R230" s="181">
        <f>Q230*H230</f>
        <v>0</v>
      </c>
      <c r="S230" s="181">
        <v>0.25</v>
      </c>
      <c r="T230" s="182">
        <f>S230*H230</f>
        <v>7.5</v>
      </c>
      <c r="U230" s="35"/>
      <c r="V230" s="35"/>
      <c r="W230" s="35"/>
      <c r="X230" s="35"/>
      <c r="Y230" s="35"/>
      <c r="Z230" s="35"/>
      <c r="AA230" s="35"/>
      <c r="AB230" s="35"/>
      <c r="AC230" s="35"/>
      <c r="AD230" s="35"/>
      <c r="AE230" s="35"/>
      <c r="AR230" s="183" t="s">
        <v>130</v>
      </c>
      <c r="AT230" s="183" t="s">
        <v>132</v>
      </c>
      <c r="AU230" s="183" t="s">
        <v>80</v>
      </c>
      <c r="AY230" s="16" t="s">
        <v>131</v>
      </c>
      <c r="BE230" s="184">
        <f>IF(N230="základní",J230,0)</f>
        <v>0</v>
      </c>
      <c r="BF230" s="184">
        <f>IF(N230="snížená",J230,0)</f>
        <v>0</v>
      </c>
      <c r="BG230" s="184">
        <f>IF(N230="zákl. přenesená",J230,0)</f>
        <v>0</v>
      </c>
      <c r="BH230" s="184">
        <f>IF(N230="sníž. přenesená",J230,0)</f>
        <v>0</v>
      </c>
      <c r="BI230" s="184">
        <f>IF(N230="nulová",J230,0)</f>
        <v>0</v>
      </c>
      <c r="BJ230" s="16" t="s">
        <v>80</v>
      </c>
      <c r="BK230" s="184">
        <f>ROUND(I230*H230,2)</f>
        <v>0</v>
      </c>
      <c r="BL230" s="16" t="s">
        <v>130</v>
      </c>
      <c r="BM230" s="183" t="s">
        <v>559</v>
      </c>
    </row>
    <row r="231" s="2" customFormat="1">
      <c r="A231" s="35"/>
      <c r="B231" s="36"/>
      <c r="C231" s="35"/>
      <c r="D231" s="185" t="s">
        <v>138</v>
      </c>
      <c r="E231" s="35"/>
      <c r="F231" s="186" t="s">
        <v>560</v>
      </c>
      <c r="G231" s="35"/>
      <c r="H231" s="35"/>
      <c r="I231" s="187"/>
      <c r="J231" s="35"/>
      <c r="K231" s="35"/>
      <c r="L231" s="36"/>
      <c r="M231" s="188"/>
      <c r="N231" s="189"/>
      <c r="O231" s="74"/>
      <c r="P231" s="74"/>
      <c r="Q231" s="74"/>
      <c r="R231" s="74"/>
      <c r="S231" s="74"/>
      <c r="T231" s="75"/>
      <c r="U231" s="35"/>
      <c r="V231" s="35"/>
      <c r="W231" s="35"/>
      <c r="X231" s="35"/>
      <c r="Y231" s="35"/>
      <c r="Z231" s="35"/>
      <c r="AA231" s="35"/>
      <c r="AB231" s="35"/>
      <c r="AC231" s="35"/>
      <c r="AD231" s="35"/>
      <c r="AE231" s="35"/>
      <c r="AT231" s="16" t="s">
        <v>138</v>
      </c>
      <c r="AU231" s="16" t="s">
        <v>80</v>
      </c>
    </row>
    <row r="232" s="2" customFormat="1">
      <c r="A232" s="35"/>
      <c r="B232" s="36"/>
      <c r="C232" s="35"/>
      <c r="D232" s="197" t="s">
        <v>384</v>
      </c>
      <c r="E232" s="35"/>
      <c r="F232" s="198" t="s">
        <v>561</v>
      </c>
      <c r="G232" s="35"/>
      <c r="H232" s="35"/>
      <c r="I232" s="187"/>
      <c r="J232" s="35"/>
      <c r="K232" s="35"/>
      <c r="L232" s="36"/>
      <c r="M232" s="188"/>
      <c r="N232" s="189"/>
      <c r="O232" s="74"/>
      <c r="P232" s="74"/>
      <c r="Q232" s="74"/>
      <c r="R232" s="74"/>
      <c r="S232" s="74"/>
      <c r="T232" s="75"/>
      <c r="U232" s="35"/>
      <c r="V232" s="35"/>
      <c r="W232" s="35"/>
      <c r="X232" s="35"/>
      <c r="Y232" s="35"/>
      <c r="Z232" s="35"/>
      <c r="AA232" s="35"/>
      <c r="AB232" s="35"/>
      <c r="AC232" s="35"/>
      <c r="AD232" s="35"/>
      <c r="AE232" s="35"/>
      <c r="AT232" s="16" t="s">
        <v>384</v>
      </c>
      <c r="AU232" s="16" t="s">
        <v>80</v>
      </c>
    </row>
    <row r="233" s="12" customFormat="1">
      <c r="A233" s="12"/>
      <c r="B233" s="199"/>
      <c r="C233" s="12"/>
      <c r="D233" s="185" t="s">
        <v>386</v>
      </c>
      <c r="E233" s="200" t="s">
        <v>562</v>
      </c>
      <c r="F233" s="201" t="s">
        <v>563</v>
      </c>
      <c r="G233" s="12"/>
      <c r="H233" s="202">
        <v>15</v>
      </c>
      <c r="I233" s="203"/>
      <c r="J233" s="12"/>
      <c r="K233" s="12"/>
      <c r="L233" s="199"/>
      <c r="M233" s="204"/>
      <c r="N233" s="205"/>
      <c r="O233" s="205"/>
      <c r="P233" s="205"/>
      <c r="Q233" s="205"/>
      <c r="R233" s="205"/>
      <c r="S233" s="205"/>
      <c r="T233" s="206"/>
      <c r="U233" s="12"/>
      <c r="V233" s="12"/>
      <c r="W233" s="12"/>
      <c r="X233" s="12"/>
      <c r="Y233" s="12"/>
      <c r="Z233" s="12"/>
      <c r="AA233" s="12"/>
      <c r="AB233" s="12"/>
      <c r="AC233" s="12"/>
      <c r="AD233" s="12"/>
      <c r="AE233" s="12"/>
      <c r="AT233" s="200" t="s">
        <v>386</v>
      </c>
      <c r="AU233" s="200" t="s">
        <v>80</v>
      </c>
      <c r="AV233" s="12" t="s">
        <v>86</v>
      </c>
      <c r="AW233" s="12" t="s">
        <v>30</v>
      </c>
      <c r="AX233" s="12" t="s">
        <v>73</v>
      </c>
      <c r="AY233" s="200" t="s">
        <v>131</v>
      </c>
    </row>
    <row r="234" s="12" customFormat="1">
      <c r="A234" s="12"/>
      <c r="B234" s="199"/>
      <c r="C234" s="12"/>
      <c r="D234" s="185" t="s">
        <v>386</v>
      </c>
      <c r="E234" s="200" t="s">
        <v>241</v>
      </c>
      <c r="F234" s="201" t="s">
        <v>564</v>
      </c>
      <c r="G234" s="12"/>
      <c r="H234" s="202">
        <v>15</v>
      </c>
      <c r="I234" s="203"/>
      <c r="J234" s="12"/>
      <c r="K234" s="12"/>
      <c r="L234" s="199"/>
      <c r="M234" s="204"/>
      <c r="N234" s="205"/>
      <c r="O234" s="205"/>
      <c r="P234" s="205"/>
      <c r="Q234" s="205"/>
      <c r="R234" s="205"/>
      <c r="S234" s="205"/>
      <c r="T234" s="206"/>
      <c r="U234" s="12"/>
      <c r="V234" s="12"/>
      <c r="W234" s="12"/>
      <c r="X234" s="12"/>
      <c r="Y234" s="12"/>
      <c r="Z234" s="12"/>
      <c r="AA234" s="12"/>
      <c r="AB234" s="12"/>
      <c r="AC234" s="12"/>
      <c r="AD234" s="12"/>
      <c r="AE234" s="12"/>
      <c r="AT234" s="200" t="s">
        <v>386</v>
      </c>
      <c r="AU234" s="200" t="s">
        <v>80</v>
      </c>
      <c r="AV234" s="12" t="s">
        <v>86</v>
      </c>
      <c r="AW234" s="12" t="s">
        <v>30</v>
      </c>
      <c r="AX234" s="12" t="s">
        <v>73</v>
      </c>
      <c r="AY234" s="200" t="s">
        <v>131</v>
      </c>
    </row>
    <row r="235" s="12" customFormat="1">
      <c r="A235" s="12"/>
      <c r="B235" s="199"/>
      <c r="C235" s="12"/>
      <c r="D235" s="185" t="s">
        <v>386</v>
      </c>
      <c r="E235" s="200" t="s">
        <v>565</v>
      </c>
      <c r="F235" s="201" t="s">
        <v>566</v>
      </c>
      <c r="G235" s="12"/>
      <c r="H235" s="202">
        <v>30</v>
      </c>
      <c r="I235" s="203"/>
      <c r="J235" s="12"/>
      <c r="K235" s="12"/>
      <c r="L235" s="199"/>
      <c r="M235" s="204"/>
      <c r="N235" s="205"/>
      <c r="O235" s="205"/>
      <c r="P235" s="205"/>
      <c r="Q235" s="205"/>
      <c r="R235" s="205"/>
      <c r="S235" s="205"/>
      <c r="T235" s="206"/>
      <c r="U235" s="12"/>
      <c r="V235" s="12"/>
      <c r="W235" s="12"/>
      <c r="X235" s="12"/>
      <c r="Y235" s="12"/>
      <c r="Z235" s="12"/>
      <c r="AA235" s="12"/>
      <c r="AB235" s="12"/>
      <c r="AC235" s="12"/>
      <c r="AD235" s="12"/>
      <c r="AE235" s="12"/>
      <c r="AT235" s="200" t="s">
        <v>386</v>
      </c>
      <c r="AU235" s="200" t="s">
        <v>80</v>
      </c>
      <c r="AV235" s="12" t="s">
        <v>86</v>
      </c>
      <c r="AW235" s="12" t="s">
        <v>30</v>
      </c>
      <c r="AX235" s="12" t="s">
        <v>80</v>
      </c>
      <c r="AY235" s="200" t="s">
        <v>131</v>
      </c>
    </row>
    <row r="236" s="2" customFormat="1" ht="16.5" customHeight="1">
      <c r="A236" s="35"/>
      <c r="B236" s="171"/>
      <c r="C236" s="172" t="s">
        <v>7</v>
      </c>
      <c r="D236" s="172" t="s">
        <v>132</v>
      </c>
      <c r="E236" s="173" t="s">
        <v>567</v>
      </c>
      <c r="F236" s="174" t="s">
        <v>568</v>
      </c>
      <c r="G236" s="175" t="s">
        <v>535</v>
      </c>
      <c r="H236" s="176">
        <v>4</v>
      </c>
      <c r="I236" s="177"/>
      <c r="J236" s="178">
        <f>ROUND(I236*H236,2)</f>
        <v>0</v>
      </c>
      <c r="K236" s="174" t="s">
        <v>381</v>
      </c>
      <c r="L236" s="36"/>
      <c r="M236" s="179" t="s">
        <v>1</v>
      </c>
      <c r="N236" s="180" t="s">
        <v>38</v>
      </c>
      <c r="O236" s="74"/>
      <c r="P236" s="181">
        <f>O236*H236</f>
        <v>0</v>
      </c>
      <c r="Q236" s="181">
        <v>0</v>
      </c>
      <c r="R236" s="181">
        <f>Q236*H236</f>
        <v>0</v>
      </c>
      <c r="S236" s="181">
        <v>0</v>
      </c>
      <c r="T236" s="182">
        <f>S236*H236</f>
        <v>0</v>
      </c>
      <c r="U236" s="35"/>
      <c r="V236" s="35"/>
      <c r="W236" s="35"/>
      <c r="X236" s="35"/>
      <c r="Y236" s="35"/>
      <c r="Z236" s="35"/>
      <c r="AA236" s="35"/>
      <c r="AB236" s="35"/>
      <c r="AC236" s="35"/>
      <c r="AD236" s="35"/>
      <c r="AE236" s="35"/>
      <c r="AR236" s="183" t="s">
        <v>130</v>
      </c>
      <c r="AT236" s="183" t="s">
        <v>132</v>
      </c>
      <c r="AU236" s="183" t="s">
        <v>80</v>
      </c>
      <c r="AY236" s="16" t="s">
        <v>131</v>
      </c>
      <c r="BE236" s="184">
        <f>IF(N236="základní",J236,0)</f>
        <v>0</v>
      </c>
      <c r="BF236" s="184">
        <f>IF(N236="snížená",J236,0)</f>
        <v>0</v>
      </c>
      <c r="BG236" s="184">
        <f>IF(N236="zákl. přenesená",J236,0)</f>
        <v>0</v>
      </c>
      <c r="BH236" s="184">
        <f>IF(N236="sníž. přenesená",J236,0)</f>
        <v>0</v>
      </c>
      <c r="BI236" s="184">
        <f>IF(N236="nulová",J236,0)</f>
        <v>0</v>
      </c>
      <c r="BJ236" s="16" t="s">
        <v>80</v>
      </c>
      <c r="BK236" s="184">
        <f>ROUND(I236*H236,2)</f>
        <v>0</v>
      </c>
      <c r="BL236" s="16" t="s">
        <v>130</v>
      </c>
      <c r="BM236" s="183" t="s">
        <v>569</v>
      </c>
    </row>
    <row r="237" s="2" customFormat="1">
      <c r="A237" s="35"/>
      <c r="B237" s="36"/>
      <c r="C237" s="35"/>
      <c r="D237" s="185" t="s">
        <v>138</v>
      </c>
      <c r="E237" s="35"/>
      <c r="F237" s="186" t="s">
        <v>570</v>
      </c>
      <c r="G237" s="35"/>
      <c r="H237" s="35"/>
      <c r="I237" s="187"/>
      <c r="J237" s="35"/>
      <c r="K237" s="35"/>
      <c r="L237" s="36"/>
      <c r="M237" s="188"/>
      <c r="N237" s="189"/>
      <c r="O237" s="74"/>
      <c r="P237" s="74"/>
      <c r="Q237" s="74"/>
      <c r="R237" s="74"/>
      <c r="S237" s="74"/>
      <c r="T237" s="75"/>
      <c r="U237" s="35"/>
      <c r="V237" s="35"/>
      <c r="W237" s="35"/>
      <c r="X237" s="35"/>
      <c r="Y237" s="35"/>
      <c r="Z237" s="35"/>
      <c r="AA237" s="35"/>
      <c r="AB237" s="35"/>
      <c r="AC237" s="35"/>
      <c r="AD237" s="35"/>
      <c r="AE237" s="35"/>
      <c r="AT237" s="16" t="s">
        <v>138</v>
      </c>
      <c r="AU237" s="16" t="s">
        <v>80</v>
      </c>
    </row>
    <row r="238" s="2" customFormat="1">
      <c r="A238" s="35"/>
      <c r="B238" s="36"/>
      <c r="C238" s="35"/>
      <c r="D238" s="197" t="s">
        <v>384</v>
      </c>
      <c r="E238" s="35"/>
      <c r="F238" s="198" t="s">
        <v>571</v>
      </c>
      <c r="G238" s="35"/>
      <c r="H238" s="35"/>
      <c r="I238" s="187"/>
      <c r="J238" s="35"/>
      <c r="K238" s="35"/>
      <c r="L238" s="36"/>
      <c r="M238" s="188"/>
      <c r="N238" s="189"/>
      <c r="O238" s="74"/>
      <c r="P238" s="74"/>
      <c r="Q238" s="74"/>
      <c r="R238" s="74"/>
      <c r="S238" s="74"/>
      <c r="T238" s="75"/>
      <c r="U238" s="35"/>
      <c r="V238" s="35"/>
      <c r="W238" s="35"/>
      <c r="X238" s="35"/>
      <c r="Y238" s="35"/>
      <c r="Z238" s="35"/>
      <c r="AA238" s="35"/>
      <c r="AB238" s="35"/>
      <c r="AC238" s="35"/>
      <c r="AD238" s="35"/>
      <c r="AE238" s="35"/>
      <c r="AT238" s="16" t="s">
        <v>384</v>
      </c>
      <c r="AU238" s="16" t="s">
        <v>80</v>
      </c>
    </row>
    <row r="239" s="2" customFormat="1" ht="16.5" customHeight="1">
      <c r="A239" s="35"/>
      <c r="B239" s="171"/>
      <c r="C239" s="172" t="s">
        <v>572</v>
      </c>
      <c r="D239" s="172" t="s">
        <v>132</v>
      </c>
      <c r="E239" s="173" t="s">
        <v>573</v>
      </c>
      <c r="F239" s="174" t="s">
        <v>574</v>
      </c>
      <c r="G239" s="175" t="s">
        <v>535</v>
      </c>
      <c r="H239" s="176">
        <v>8</v>
      </c>
      <c r="I239" s="177"/>
      <c r="J239" s="178">
        <f>ROUND(I239*H239,2)</f>
        <v>0</v>
      </c>
      <c r="K239" s="174" t="s">
        <v>381</v>
      </c>
      <c r="L239" s="36"/>
      <c r="M239" s="179" t="s">
        <v>1</v>
      </c>
      <c r="N239" s="180" t="s">
        <v>38</v>
      </c>
      <c r="O239" s="74"/>
      <c r="P239" s="181">
        <f>O239*H239</f>
        <v>0</v>
      </c>
      <c r="Q239" s="181">
        <v>0.00051999999999999995</v>
      </c>
      <c r="R239" s="181">
        <f>Q239*H239</f>
        <v>0.0041599999999999996</v>
      </c>
      <c r="S239" s="181">
        <v>0</v>
      </c>
      <c r="T239" s="182">
        <f>S239*H239</f>
        <v>0</v>
      </c>
      <c r="U239" s="35"/>
      <c r="V239" s="35"/>
      <c r="W239" s="35"/>
      <c r="X239" s="35"/>
      <c r="Y239" s="35"/>
      <c r="Z239" s="35"/>
      <c r="AA239" s="35"/>
      <c r="AB239" s="35"/>
      <c r="AC239" s="35"/>
      <c r="AD239" s="35"/>
      <c r="AE239" s="35"/>
      <c r="AR239" s="183" t="s">
        <v>130</v>
      </c>
      <c r="AT239" s="183" t="s">
        <v>132</v>
      </c>
      <c r="AU239" s="183" t="s">
        <v>80</v>
      </c>
      <c r="AY239" s="16" t="s">
        <v>131</v>
      </c>
      <c r="BE239" s="184">
        <f>IF(N239="základní",J239,0)</f>
        <v>0</v>
      </c>
      <c r="BF239" s="184">
        <f>IF(N239="snížená",J239,0)</f>
        <v>0</v>
      </c>
      <c r="BG239" s="184">
        <f>IF(N239="zákl. přenesená",J239,0)</f>
        <v>0</v>
      </c>
      <c r="BH239" s="184">
        <f>IF(N239="sníž. přenesená",J239,0)</f>
        <v>0</v>
      </c>
      <c r="BI239" s="184">
        <f>IF(N239="nulová",J239,0)</f>
        <v>0</v>
      </c>
      <c r="BJ239" s="16" t="s">
        <v>80</v>
      </c>
      <c r="BK239" s="184">
        <f>ROUND(I239*H239,2)</f>
        <v>0</v>
      </c>
      <c r="BL239" s="16" t="s">
        <v>130</v>
      </c>
      <c r="BM239" s="183" t="s">
        <v>575</v>
      </c>
    </row>
    <row r="240" s="2" customFormat="1">
      <c r="A240" s="35"/>
      <c r="B240" s="36"/>
      <c r="C240" s="35"/>
      <c r="D240" s="185" t="s">
        <v>138</v>
      </c>
      <c r="E240" s="35"/>
      <c r="F240" s="186" t="s">
        <v>576</v>
      </c>
      <c r="G240" s="35"/>
      <c r="H240" s="35"/>
      <c r="I240" s="187"/>
      <c r="J240" s="35"/>
      <c r="K240" s="35"/>
      <c r="L240" s="36"/>
      <c r="M240" s="188"/>
      <c r="N240" s="189"/>
      <c r="O240" s="74"/>
      <c r="P240" s="74"/>
      <c r="Q240" s="74"/>
      <c r="R240" s="74"/>
      <c r="S240" s="74"/>
      <c r="T240" s="75"/>
      <c r="U240" s="35"/>
      <c r="V240" s="35"/>
      <c r="W240" s="35"/>
      <c r="X240" s="35"/>
      <c r="Y240" s="35"/>
      <c r="Z240" s="35"/>
      <c r="AA240" s="35"/>
      <c r="AB240" s="35"/>
      <c r="AC240" s="35"/>
      <c r="AD240" s="35"/>
      <c r="AE240" s="35"/>
      <c r="AT240" s="16" t="s">
        <v>138</v>
      </c>
      <c r="AU240" s="16" t="s">
        <v>80</v>
      </c>
    </row>
    <row r="241" s="2" customFormat="1">
      <c r="A241" s="35"/>
      <c r="B241" s="36"/>
      <c r="C241" s="35"/>
      <c r="D241" s="197" t="s">
        <v>384</v>
      </c>
      <c r="E241" s="35"/>
      <c r="F241" s="198" t="s">
        <v>577</v>
      </c>
      <c r="G241" s="35"/>
      <c r="H241" s="35"/>
      <c r="I241" s="187"/>
      <c r="J241" s="35"/>
      <c r="K241" s="35"/>
      <c r="L241" s="36"/>
      <c r="M241" s="188"/>
      <c r="N241" s="189"/>
      <c r="O241" s="74"/>
      <c r="P241" s="74"/>
      <c r="Q241" s="74"/>
      <c r="R241" s="74"/>
      <c r="S241" s="74"/>
      <c r="T241" s="75"/>
      <c r="U241" s="35"/>
      <c r="V241" s="35"/>
      <c r="W241" s="35"/>
      <c r="X241" s="35"/>
      <c r="Y241" s="35"/>
      <c r="Z241" s="35"/>
      <c r="AA241" s="35"/>
      <c r="AB241" s="35"/>
      <c r="AC241" s="35"/>
      <c r="AD241" s="35"/>
      <c r="AE241" s="35"/>
      <c r="AT241" s="16" t="s">
        <v>384</v>
      </c>
      <c r="AU241" s="16" t="s">
        <v>80</v>
      </c>
    </row>
    <row r="242" s="12" customFormat="1">
      <c r="A242" s="12"/>
      <c r="B242" s="199"/>
      <c r="C242" s="12"/>
      <c r="D242" s="185" t="s">
        <v>386</v>
      </c>
      <c r="E242" s="200" t="s">
        <v>578</v>
      </c>
      <c r="F242" s="201" t="s">
        <v>579</v>
      </c>
      <c r="G242" s="12"/>
      <c r="H242" s="202">
        <v>8</v>
      </c>
      <c r="I242" s="203"/>
      <c r="J242" s="12"/>
      <c r="K242" s="12"/>
      <c r="L242" s="199"/>
      <c r="M242" s="204"/>
      <c r="N242" s="205"/>
      <c r="O242" s="205"/>
      <c r="P242" s="205"/>
      <c r="Q242" s="205"/>
      <c r="R242" s="205"/>
      <c r="S242" s="205"/>
      <c r="T242" s="206"/>
      <c r="U242" s="12"/>
      <c r="V242" s="12"/>
      <c r="W242" s="12"/>
      <c r="X242" s="12"/>
      <c r="Y242" s="12"/>
      <c r="Z242" s="12"/>
      <c r="AA242" s="12"/>
      <c r="AB242" s="12"/>
      <c r="AC242" s="12"/>
      <c r="AD242" s="12"/>
      <c r="AE242" s="12"/>
      <c r="AT242" s="200" t="s">
        <v>386</v>
      </c>
      <c r="AU242" s="200" t="s">
        <v>80</v>
      </c>
      <c r="AV242" s="12" t="s">
        <v>86</v>
      </c>
      <c r="AW242" s="12" t="s">
        <v>30</v>
      </c>
      <c r="AX242" s="12" t="s">
        <v>80</v>
      </c>
      <c r="AY242" s="200" t="s">
        <v>131</v>
      </c>
    </row>
    <row r="243" s="2" customFormat="1" ht="21.75" customHeight="1">
      <c r="A243" s="35"/>
      <c r="B243" s="171"/>
      <c r="C243" s="172" t="s">
        <v>580</v>
      </c>
      <c r="D243" s="172" t="s">
        <v>132</v>
      </c>
      <c r="E243" s="173" t="s">
        <v>581</v>
      </c>
      <c r="F243" s="174" t="s">
        <v>582</v>
      </c>
      <c r="G243" s="175" t="s">
        <v>380</v>
      </c>
      <c r="H243" s="176">
        <v>172.53999999999999</v>
      </c>
      <c r="I243" s="177"/>
      <c r="J243" s="178">
        <f>ROUND(I243*H243,2)</f>
        <v>0</v>
      </c>
      <c r="K243" s="174" t="s">
        <v>381</v>
      </c>
      <c r="L243" s="36"/>
      <c r="M243" s="179" t="s">
        <v>1</v>
      </c>
      <c r="N243" s="180" t="s">
        <v>38</v>
      </c>
      <c r="O243" s="74"/>
      <c r="P243" s="181">
        <f>O243*H243</f>
        <v>0</v>
      </c>
      <c r="Q243" s="181">
        <v>0</v>
      </c>
      <c r="R243" s="181">
        <f>Q243*H243</f>
        <v>0</v>
      </c>
      <c r="S243" s="181">
        <v>0</v>
      </c>
      <c r="T243" s="182">
        <f>S243*H243</f>
        <v>0</v>
      </c>
      <c r="U243" s="35"/>
      <c r="V243" s="35"/>
      <c r="W243" s="35"/>
      <c r="X243" s="35"/>
      <c r="Y243" s="35"/>
      <c r="Z243" s="35"/>
      <c r="AA243" s="35"/>
      <c r="AB243" s="35"/>
      <c r="AC243" s="35"/>
      <c r="AD243" s="35"/>
      <c r="AE243" s="35"/>
      <c r="AR243" s="183" t="s">
        <v>130</v>
      </c>
      <c r="AT243" s="183" t="s">
        <v>132</v>
      </c>
      <c r="AU243" s="183" t="s">
        <v>80</v>
      </c>
      <c r="AY243" s="16" t="s">
        <v>131</v>
      </c>
      <c r="BE243" s="184">
        <f>IF(N243="základní",J243,0)</f>
        <v>0</v>
      </c>
      <c r="BF243" s="184">
        <f>IF(N243="snížená",J243,0)</f>
        <v>0</v>
      </c>
      <c r="BG243" s="184">
        <f>IF(N243="zákl. přenesená",J243,0)</f>
        <v>0</v>
      </c>
      <c r="BH243" s="184">
        <f>IF(N243="sníž. přenesená",J243,0)</f>
        <v>0</v>
      </c>
      <c r="BI243" s="184">
        <f>IF(N243="nulová",J243,0)</f>
        <v>0</v>
      </c>
      <c r="BJ243" s="16" t="s">
        <v>80</v>
      </c>
      <c r="BK243" s="184">
        <f>ROUND(I243*H243,2)</f>
        <v>0</v>
      </c>
      <c r="BL243" s="16" t="s">
        <v>130</v>
      </c>
      <c r="BM243" s="183" t="s">
        <v>583</v>
      </c>
    </row>
    <row r="244" s="2" customFormat="1">
      <c r="A244" s="35"/>
      <c r="B244" s="36"/>
      <c r="C244" s="35"/>
      <c r="D244" s="185" t="s">
        <v>138</v>
      </c>
      <c r="E244" s="35"/>
      <c r="F244" s="186" t="s">
        <v>584</v>
      </c>
      <c r="G244" s="35"/>
      <c r="H244" s="35"/>
      <c r="I244" s="187"/>
      <c r="J244" s="35"/>
      <c r="K244" s="35"/>
      <c r="L244" s="36"/>
      <c r="M244" s="188"/>
      <c r="N244" s="189"/>
      <c r="O244" s="74"/>
      <c r="P244" s="74"/>
      <c r="Q244" s="74"/>
      <c r="R244" s="74"/>
      <c r="S244" s="74"/>
      <c r="T244" s="75"/>
      <c r="U244" s="35"/>
      <c r="V244" s="35"/>
      <c r="W244" s="35"/>
      <c r="X244" s="35"/>
      <c r="Y244" s="35"/>
      <c r="Z244" s="35"/>
      <c r="AA244" s="35"/>
      <c r="AB244" s="35"/>
      <c r="AC244" s="35"/>
      <c r="AD244" s="35"/>
      <c r="AE244" s="35"/>
      <c r="AT244" s="16" t="s">
        <v>138</v>
      </c>
      <c r="AU244" s="16" t="s">
        <v>80</v>
      </c>
    </row>
    <row r="245" s="2" customFormat="1">
      <c r="A245" s="35"/>
      <c r="B245" s="36"/>
      <c r="C245" s="35"/>
      <c r="D245" s="197" t="s">
        <v>384</v>
      </c>
      <c r="E245" s="35"/>
      <c r="F245" s="198" t="s">
        <v>585</v>
      </c>
      <c r="G245" s="35"/>
      <c r="H245" s="35"/>
      <c r="I245" s="187"/>
      <c r="J245" s="35"/>
      <c r="K245" s="35"/>
      <c r="L245" s="36"/>
      <c r="M245" s="188"/>
      <c r="N245" s="189"/>
      <c r="O245" s="74"/>
      <c r="P245" s="74"/>
      <c r="Q245" s="74"/>
      <c r="R245" s="74"/>
      <c r="S245" s="74"/>
      <c r="T245" s="75"/>
      <c r="U245" s="35"/>
      <c r="V245" s="35"/>
      <c r="W245" s="35"/>
      <c r="X245" s="35"/>
      <c r="Y245" s="35"/>
      <c r="Z245" s="35"/>
      <c r="AA245" s="35"/>
      <c r="AB245" s="35"/>
      <c r="AC245" s="35"/>
      <c r="AD245" s="35"/>
      <c r="AE245" s="35"/>
      <c r="AT245" s="16" t="s">
        <v>384</v>
      </c>
      <c r="AU245" s="16" t="s">
        <v>80</v>
      </c>
    </row>
    <row r="246" s="13" customFormat="1">
      <c r="A246" s="13"/>
      <c r="B246" s="207"/>
      <c r="C246" s="13"/>
      <c r="D246" s="185" t="s">
        <v>386</v>
      </c>
      <c r="E246" s="208" t="s">
        <v>1</v>
      </c>
      <c r="F246" s="209" t="s">
        <v>586</v>
      </c>
      <c r="G246" s="13"/>
      <c r="H246" s="208" t="s">
        <v>1</v>
      </c>
      <c r="I246" s="210"/>
      <c r="J246" s="13"/>
      <c r="K246" s="13"/>
      <c r="L246" s="207"/>
      <c r="M246" s="211"/>
      <c r="N246" s="212"/>
      <c r="O246" s="212"/>
      <c r="P246" s="212"/>
      <c r="Q246" s="212"/>
      <c r="R246" s="212"/>
      <c r="S246" s="212"/>
      <c r="T246" s="213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08" t="s">
        <v>386</v>
      </c>
      <c r="AU246" s="208" t="s">
        <v>80</v>
      </c>
      <c r="AV246" s="13" t="s">
        <v>80</v>
      </c>
      <c r="AW246" s="13" t="s">
        <v>30</v>
      </c>
      <c r="AX246" s="13" t="s">
        <v>73</v>
      </c>
      <c r="AY246" s="208" t="s">
        <v>131</v>
      </c>
    </row>
    <row r="247" s="13" customFormat="1">
      <c r="A247" s="13"/>
      <c r="B247" s="207"/>
      <c r="C247" s="13"/>
      <c r="D247" s="185" t="s">
        <v>386</v>
      </c>
      <c r="E247" s="208" t="s">
        <v>1</v>
      </c>
      <c r="F247" s="209" t="s">
        <v>587</v>
      </c>
      <c r="G247" s="13"/>
      <c r="H247" s="208" t="s">
        <v>1</v>
      </c>
      <c r="I247" s="210"/>
      <c r="J247" s="13"/>
      <c r="K247" s="13"/>
      <c r="L247" s="207"/>
      <c r="M247" s="211"/>
      <c r="N247" s="212"/>
      <c r="O247" s="212"/>
      <c r="P247" s="212"/>
      <c r="Q247" s="212"/>
      <c r="R247" s="212"/>
      <c r="S247" s="212"/>
      <c r="T247" s="213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08" t="s">
        <v>386</v>
      </c>
      <c r="AU247" s="208" t="s">
        <v>80</v>
      </c>
      <c r="AV247" s="13" t="s">
        <v>80</v>
      </c>
      <c r="AW247" s="13" t="s">
        <v>30</v>
      </c>
      <c r="AX247" s="13" t="s">
        <v>73</v>
      </c>
      <c r="AY247" s="208" t="s">
        <v>131</v>
      </c>
    </row>
    <row r="248" s="12" customFormat="1">
      <c r="A248" s="12"/>
      <c r="B248" s="199"/>
      <c r="C248" s="12"/>
      <c r="D248" s="185" t="s">
        <v>386</v>
      </c>
      <c r="E248" s="200" t="s">
        <v>588</v>
      </c>
      <c r="F248" s="201" t="s">
        <v>589</v>
      </c>
      <c r="G248" s="12"/>
      <c r="H248" s="202">
        <v>106.2</v>
      </c>
      <c r="I248" s="203"/>
      <c r="J248" s="12"/>
      <c r="K248" s="12"/>
      <c r="L248" s="199"/>
      <c r="M248" s="204"/>
      <c r="N248" s="205"/>
      <c r="O248" s="205"/>
      <c r="P248" s="205"/>
      <c r="Q248" s="205"/>
      <c r="R248" s="205"/>
      <c r="S248" s="205"/>
      <c r="T248" s="206"/>
      <c r="U248" s="12"/>
      <c r="V248" s="12"/>
      <c r="W248" s="12"/>
      <c r="X248" s="12"/>
      <c r="Y248" s="12"/>
      <c r="Z248" s="12"/>
      <c r="AA248" s="12"/>
      <c r="AB248" s="12"/>
      <c r="AC248" s="12"/>
      <c r="AD248" s="12"/>
      <c r="AE248" s="12"/>
      <c r="AT248" s="200" t="s">
        <v>386</v>
      </c>
      <c r="AU248" s="200" t="s">
        <v>80</v>
      </c>
      <c r="AV248" s="12" t="s">
        <v>86</v>
      </c>
      <c r="AW248" s="12" t="s">
        <v>30</v>
      </c>
      <c r="AX248" s="12" t="s">
        <v>73</v>
      </c>
      <c r="AY248" s="200" t="s">
        <v>131</v>
      </c>
    </row>
    <row r="249" s="12" customFormat="1">
      <c r="A249" s="12"/>
      <c r="B249" s="199"/>
      <c r="C249" s="12"/>
      <c r="D249" s="185" t="s">
        <v>386</v>
      </c>
      <c r="E249" s="200" t="s">
        <v>242</v>
      </c>
      <c r="F249" s="201" t="s">
        <v>516</v>
      </c>
      <c r="G249" s="12"/>
      <c r="H249" s="202">
        <v>66.340000000000003</v>
      </c>
      <c r="I249" s="203"/>
      <c r="J249" s="12"/>
      <c r="K249" s="12"/>
      <c r="L249" s="199"/>
      <c r="M249" s="204"/>
      <c r="N249" s="205"/>
      <c r="O249" s="205"/>
      <c r="P249" s="205"/>
      <c r="Q249" s="205"/>
      <c r="R249" s="205"/>
      <c r="S249" s="205"/>
      <c r="T249" s="206"/>
      <c r="U249" s="12"/>
      <c r="V249" s="12"/>
      <c r="W249" s="12"/>
      <c r="X249" s="12"/>
      <c r="Y249" s="12"/>
      <c r="Z249" s="12"/>
      <c r="AA249" s="12"/>
      <c r="AB249" s="12"/>
      <c r="AC249" s="12"/>
      <c r="AD249" s="12"/>
      <c r="AE249" s="12"/>
      <c r="AT249" s="200" t="s">
        <v>386</v>
      </c>
      <c r="AU249" s="200" t="s">
        <v>80</v>
      </c>
      <c r="AV249" s="12" t="s">
        <v>86</v>
      </c>
      <c r="AW249" s="12" t="s">
        <v>30</v>
      </c>
      <c r="AX249" s="12" t="s">
        <v>73</v>
      </c>
      <c r="AY249" s="200" t="s">
        <v>131</v>
      </c>
    </row>
    <row r="250" s="12" customFormat="1">
      <c r="A250" s="12"/>
      <c r="B250" s="199"/>
      <c r="C250" s="12"/>
      <c r="D250" s="185" t="s">
        <v>386</v>
      </c>
      <c r="E250" s="200" t="s">
        <v>590</v>
      </c>
      <c r="F250" s="201" t="s">
        <v>591</v>
      </c>
      <c r="G250" s="12"/>
      <c r="H250" s="202">
        <v>172.53999999999999</v>
      </c>
      <c r="I250" s="203"/>
      <c r="J250" s="12"/>
      <c r="K250" s="12"/>
      <c r="L250" s="199"/>
      <c r="M250" s="204"/>
      <c r="N250" s="205"/>
      <c r="O250" s="205"/>
      <c r="P250" s="205"/>
      <c r="Q250" s="205"/>
      <c r="R250" s="205"/>
      <c r="S250" s="205"/>
      <c r="T250" s="206"/>
      <c r="U250" s="12"/>
      <c r="V250" s="12"/>
      <c r="W250" s="12"/>
      <c r="X250" s="12"/>
      <c r="Y250" s="12"/>
      <c r="Z250" s="12"/>
      <c r="AA250" s="12"/>
      <c r="AB250" s="12"/>
      <c r="AC250" s="12"/>
      <c r="AD250" s="12"/>
      <c r="AE250" s="12"/>
      <c r="AT250" s="200" t="s">
        <v>386</v>
      </c>
      <c r="AU250" s="200" t="s">
        <v>80</v>
      </c>
      <c r="AV250" s="12" t="s">
        <v>86</v>
      </c>
      <c r="AW250" s="12" t="s">
        <v>30</v>
      </c>
      <c r="AX250" s="12" t="s">
        <v>80</v>
      </c>
      <c r="AY250" s="200" t="s">
        <v>131</v>
      </c>
    </row>
    <row r="251" s="2" customFormat="1" ht="33" customHeight="1">
      <c r="A251" s="35"/>
      <c r="B251" s="171"/>
      <c r="C251" s="172" t="s">
        <v>592</v>
      </c>
      <c r="D251" s="172" t="s">
        <v>132</v>
      </c>
      <c r="E251" s="173" t="s">
        <v>593</v>
      </c>
      <c r="F251" s="174" t="s">
        <v>594</v>
      </c>
      <c r="G251" s="175" t="s">
        <v>380</v>
      </c>
      <c r="H251" s="176">
        <v>177.55000000000001</v>
      </c>
      <c r="I251" s="177"/>
      <c r="J251" s="178">
        <f>ROUND(I251*H251,2)</f>
        <v>0</v>
      </c>
      <c r="K251" s="174" t="s">
        <v>381</v>
      </c>
      <c r="L251" s="36"/>
      <c r="M251" s="179" t="s">
        <v>1</v>
      </c>
      <c r="N251" s="180" t="s">
        <v>38</v>
      </c>
      <c r="O251" s="74"/>
      <c r="P251" s="181">
        <f>O251*H251</f>
        <v>0</v>
      </c>
      <c r="Q251" s="181">
        <v>0</v>
      </c>
      <c r="R251" s="181">
        <f>Q251*H251</f>
        <v>0</v>
      </c>
      <c r="S251" s="181">
        <v>0</v>
      </c>
      <c r="T251" s="182">
        <f>S251*H251</f>
        <v>0</v>
      </c>
      <c r="U251" s="35"/>
      <c r="V251" s="35"/>
      <c r="W251" s="35"/>
      <c r="X251" s="35"/>
      <c r="Y251" s="35"/>
      <c r="Z251" s="35"/>
      <c r="AA251" s="35"/>
      <c r="AB251" s="35"/>
      <c r="AC251" s="35"/>
      <c r="AD251" s="35"/>
      <c r="AE251" s="35"/>
      <c r="AR251" s="183" t="s">
        <v>130</v>
      </c>
      <c r="AT251" s="183" t="s">
        <v>132</v>
      </c>
      <c r="AU251" s="183" t="s">
        <v>80</v>
      </c>
      <c r="AY251" s="16" t="s">
        <v>131</v>
      </c>
      <c r="BE251" s="184">
        <f>IF(N251="základní",J251,0)</f>
        <v>0</v>
      </c>
      <c r="BF251" s="184">
        <f>IF(N251="snížená",J251,0)</f>
        <v>0</v>
      </c>
      <c r="BG251" s="184">
        <f>IF(N251="zákl. přenesená",J251,0)</f>
        <v>0</v>
      </c>
      <c r="BH251" s="184">
        <f>IF(N251="sníž. přenesená",J251,0)</f>
        <v>0</v>
      </c>
      <c r="BI251" s="184">
        <f>IF(N251="nulová",J251,0)</f>
        <v>0</v>
      </c>
      <c r="BJ251" s="16" t="s">
        <v>80</v>
      </c>
      <c r="BK251" s="184">
        <f>ROUND(I251*H251,2)</f>
        <v>0</v>
      </c>
      <c r="BL251" s="16" t="s">
        <v>130</v>
      </c>
      <c r="BM251" s="183" t="s">
        <v>595</v>
      </c>
    </row>
    <row r="252" s="2" customFormat="1">
      <c r="A252" s="35"/>
      <c r="B252" s="36"/>
      <c r="C252" s="35"/>
      <c r="D252" s="185" t="s">
        <v>138</v>
      </c>
      <c r="E252" s="35"/>
      <c r="F252" s="186" t="s">
        <v>594</v>
      </c>
      <c r="G252" s="35"/>
      <c r="H252" s="35"/>
      <c r="I252" s="187"/>
      <c r="J252" s="35"/>
      <c r="K252" s="35"/>
      <c r="L252" s="36"/>
      <c r="M252" s="188"/>
      <c r="N252" s="189"/>
      <c r="O252" s="74"/>
      <c r="P252" s="74"/>
      <c r="Q252" s="74"/>
      <c r="R252" s="74"/>
      <c r="S252" s="74"/>
      <c r="T252" s="75"/>
      <c r="U252" s="35"/>
      <c r="V252" s="35"/>
      <c r="W252" s="35"/>
      <c r="X252" s="35"/>
      <c r="Y252" s="35"/>
      <c r="Z252" s="35"/>
      <c r="AA252" s="35"/>
      <c r="AB252" s="35"/>
      <c r="AC252" s="35"/>
      <c r="AD252" s="35"/>
      <c r="AE252" s="35"/>
      <c r="AT252" s="16" t="s">
        <v>138</v>
      </c>
      <c r="AU252" s="16" t="s">
        <v>80</v>
      </c>
    </row>
    <row r="253" s="2" customFormat="1">
      <c r="A253" s="35"/>
      <c r="B253" s="36"/>
      <c r="C253" s="35"/>
      <c r="D253" s="197" t="s">
        <v>384</v>
      </c>
      <c r="E253" s="35"/>
      <c r="F253" s="198" t="s">
        <v>596</v>
      </c>
      <c r="G253" s="35"/>
      <c r="H253" s="35"/>
      <c r="I253" s="187"/>
      <c r="J253" s="35"/>
      <c r="K253" s="35"/>
      <c r="L253" s="36"/>
      <c r="M253" s="188"/>
      <c r="N253" s="189"/>
      <c r="O253" s="74"/>
      <c r="P253" s="74"/>
      <c r="Q253" s="74"/>
      <c r="R253" s="74"/>
      <c r="S253" s="74"/>
      <c r="T253" s="75"/>
      <c r="U253" s="35"/>
      <c r="V253" s="35"/>
      <c r="W253" s="35"/>
      <c r="X253" s="35"/>
      <c r="Y253" s="35"/>
      <c r="Z253" s="35"/>
      <c r="AA253" s="35"/>
      <c r="AB253" s="35"/>
      <c r="AC253" s="35"/>
      <c r="AD253" s="35"/>
      <c r="AE253" s="35"/>
      <c r="AT253" s="16" t="s">
        <v>384</v>
      </c>
      <c r="AU253" s="16" t="s">
        <v>80</v>
      </c>
    </row>
    <row r="254" s="13" customFormat="1">
      <c r="A254" s="13"/>
      <c r="B254" s="207"/>
      <c r="C254" s="13"/>
      <c r="D254" s="185" t="s">
        <v>386</v>
      </c>
      <c r="E254" s="208" t="s">
        <v>1</v>
      </c>
      <c r="F254" s="209" t="s">
        <v>597</v>
      </c>
      <c r="G254" s="13"/>
      <c r="H254" s="208" t="s">
        <v>1</v>
      </c>
      <c r="I254" s="210"/>
      <c r="J254" s="13"/>
      <c r="K254" s="13"/>
      <c r="L254" s="207"/>
      <c r="M254" s="211"/>
      <c r="N254" s="212"/>
      <c r="O254" s="212"/>
      <c r="P254" s="212"/>
      <c r="Q254" s="212"/>
      <c r="R254" s="212"/>
      <c r="S254" s="212"/>
      <c r="T254" s="213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08" t="s">
        <v>386</v>
      </c>
      <c r="AU254" s="208" t="s">
        <v>80</v>
      </c>
      <c r="AV254" s="13" t="s">
        <v>80</v>
      </c>
      <c r="AW254" s="13" t="s">
        <v>30</v>
      </c>
      <c r="AX254" s="13" t="s">
        <v>73</v>
      </c>
      <c r="AY254" s="208" t="s">
        <v>131</v>
      </c>
    </row>
    <row r="255" s="13" customFormat="1">
      <c r="A255" s="13"/>
      <c r="B255" s="207"/>
      <c r="C255" s="13"/>
      <c r="D255" s="185" t="s">
        <v>386</v>
      </c>
      <c r="E255" s="208" t="s">
        <v>1</v>
      </c>
      <c r="F255" s="209" t="s">
        <v>587</v>
      </c>
      <c r="G255" s="13"/>
      <c r="H255" s="208" t="s">
        <v>1</v>
      </c>
      <c r="I255" s="210"/>
      <c r="J255" s="13"/>
      <c r="K255" s="13"/>
      <c r="L255" s="207"/>
      <c r="M255" s="211"/>
      <c r="N255" s="212"/>
      <c r="O255" s="212"/>
      <c r="P255" s="212"/>
      <c r="Q255" s="212"/>
      <c r="R255" s="212"/>
      <c r="S255" s="212"/>
      <c r="T255" s="213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08" t="s">
        <v>386</v>
      </c>
      <c r="AU255" s="208" t="s">
        <v>80</v>
      </c>
      <c r="AV255" s="13" t="s">
        <v>80</v>
      </c>
      <c r="AW255" s="13" t="s">
        <v>30</v>
      </c>
      <c r="AX255" s="13" t="s">
        <v>73</v>
      </c>
      <c r="AY255" s="208" t="s">
        <v>131</v>
      </c>
    </row>
    <row r="256" s="12" customFormat="1">
      <c r="A256" s="12"/>
      <c r="B256" s="199"/>
      <c r="C256" s="12"/>
      <c r="D256" s="185" t="s">
        <v>386</v>
      </c>
      <c r="E256" s="200" t="s">
        <v>598</v>
      </c>
      <c r="F256" s="201" t="s">
        <v>599</v>
      </c>
      <c r="G256" s="12"/>
      <c r="H256" s="202">
        <v>111.20999999999999</v>
      </c>
      <c r="I256" s="203"/>
      <c r="J256" s="12"/>
      <c r="K256" s="12"/>
      <c r="L256" s="199"/>
      <c r="M256" s="204"/>
      <c r="N256" s="205"/>
      <c r="O256" s="205"/>
      <c r="P256" s="205"/>
      <c r="Q256" s="205"/>
      <c r="R256" s="205"/>
      <c r="S256" s="205"/>
      <c r="T256" s="206"/>
      <c r="U256" s="12"/>
      <c r="V256" s="12"/>
      <c r="W256" s="12"/>
      <c r="X256" s="12"/>
      <c r="Y256" s="12"/>
      <c r="Z256" s="12"/>
      <c r="AA256" s="12"/>
      <c r="AB256" s="12"/>
      <c r="AC256" s="12"/>
      <c r="AD256" s="12"/>
      <c r="AE256" s="12"/>
      <c r="AT256" s="200" t="s">
        <v>386</v>
      </c>
      <c r="AU256" s="200" t="s">
        <v>80</v>
      </c>
      <c r="AV256" s="12" t="s">
        <v>86</v>
      </c>
      <c r="AW256" s="12" t="s">
        <v>30</v>
      </c>
      <c r="AX256" s="12" t="s">
        <v>73</v>
      </c>
      <c r="AY256" s="200" t="s">
        <v>131</v>
      </c>
    </row>
    <row r="257" s="12" customFormat="1">
      <c r="A257" s="12"/>
      <c r="B257" s="199"/>
      <c r="C257" s="12"/>
      <c r="D257" s="185" t="s">
        <v>386</v>
      </c>
      <c r="E257" s="200" t="s">
        <v>243</v>
      </c>
      <c r="F257" s="201" t="s">
        <v>516</v>
      </c>
      <c r="G257" s="12"/>
      <c r="H257" s="202">
        <v>66.340000000000003</v>
      </c>
      <c r="I257" s="203"/>
      <c r="J257" s="12"/>
      <c r="K257" s="12"/>
      <c r="L257" s="199"/>
      <c r="M257" s="204"/>
      <c r="N257" s="205"/>
      <c r="O257" s="205"/>
      <c r="P257" s="205"/>
      <c r="Q257" s="205"/>
      <c r="R257" s="205"/>
      <c r="S257" s="205"/>
      <c r="T257" s="206"/>
      <c r="U257" s="12"/>
      <c r="V257" s="12"/>
      <c r="W257" s="12"/>
      <c r="X257" s="12"/>
      <c r="Y257" s="12"/>
      <c r="Z257" s="12"/>
      <c r="AA257" s="12"/>
      <c r="AB257" s="12"/>
      <c r="AC257" s="12"/>
      <c r="AD257" s="12"/>
      <c r="AE257" s="12"/>
      <c r="AT257" s="200" t="s">
        <v>386</v>
      </c>
      <c r="AU257" s="200" t="s">
        <v>80</v>
      </c>
      <c r="AV257" s="12" t="s">
        <v>86</v>
      </c>
      <c r="AW257" s="12" t="s">
        <v>30</v>
      </c>
      <c r="AX257" s="12" t="s">
        <v>73</v>
      </c>
      <c r="AY257" s="200" t="s">
        <v>131</v>
      </c>
    </row>
    <row r="258" s="12" customFormat="1">
      <c r="A258" s="12"/>
      <c r="B258" s="199"/>
      <c r="C258" s="12"/>
      <c r="D258" s="185" t="s">
        <v>386</v>
      </c>
      <c r="E258" s="200" t="s">
        <v>600</v>
      </c>
      <c r="F258" s="201" t="s">
        <v>601</v>
      </c>
      <c r="G258" s="12"/>
      <c r="H258" s="202">
        <v>177.55000000000001</v>
      </c>
      <c r="I258" s="203"/>
      <c r="J258" s="12"/>
      <c r="K258" s="12"/>
      <c r="L258" s="199"/>
      <c r="M258" s="204"/>
      <c r="N258" s="205"/>
      <c r="O258" s="205"/>
      <c r="P258" s="205"/>
      <c r="Q258" s="205"/>
      <c r="R258" s="205"/>
      <c r="S258" s="205"/>
      <c r="T258" s="206"/>
      <c r="U258" s="12"/>
      <c r="V258" s="12"/>
      <c r="W258" s="12"/>
      <c r="X258" s="12"/>
      <c r="Y258" s="12"/>
      <c r="Z258" s="12"/>
      <c r="AA258" s="12"/>
      <c r="AB258" s="12"/>
      <c r="AC258" s="12"/>
      <c r="AD258" s="12"/>
      <c r="AE258" s="12"/>
      <c r="AT258" s="200" t="s">
        <v>386</v>
      </c>
      <c r="AU258" s="200" t="s">
        <v>80</v>
      </c>
      <c r="AV258" s="12" t="s">
        <v>86</v>
      </c>
      <c r="AW258" s="12" t="s">
        <v>30</v>
      </c>
      <c r="AX258" s="12" t="s">
        <v>80</v>
      </c>
      <c r="AY258" s="200" t="s">
        <v>131</v>
      </c>
    </row>
    <row r="259" s="2" customFormat="1" ht="24.15" customHeight="1">
      <c r="A259" s="35"/>
      <c r="B259" s="171"/>
      <c r="C259" s="172" t="s">
        <v>602</v>
      </c>
      <c r="D259" s="172" t="s">
        <v>132</v>
      </c>
      <c r="E259" s="173" t="s">
        <v>603</v>
      </c>
      <c r="F259" s="174" t="s">
        <v>604</v>
      </c>
      <c r="G259" s="175" t="s">
        <v>380</v>
      </c>
      <c r="H259" s="176">
        <v>173.84</v>
      </c>
      <c r="I259" s="177"/>
      <c r="J259" s="178">
        <f>ROUND(I259*H259,2)</f>
        <v>0</v>
      </c>
      <c r="K259" s="174" t="s">
        <v>381</v>
      </c>
      <c r="L259" s="36"/>
      <c r="M259" s="179" t="s">
        <v>1</v>
      </c>
      <c r="N259" s="180" t="s">
        <v>38</v>
      </c>
      <c r="O259" s="74"/>
      <c r="P259" s="181">
        <f>O259*H259</f>
        <v>0</v>
      </c>
      <c r="Q259" s="181">
        <v>0</v>
      </c>
      <c r="R259" s="181">
        <f>Q259*H259</f>
        <v>0</v>
      </c>
      <c r="S259" s="181">
        <v>0</v>
      </c>
      <c r="T259" s="182">
        <f>S259*H259</f>
        <v>0</v>
      </c>
      <c r="U259" s="35"/>
      <c r="V259" s="35"/>
      <c r="W259" s="35"/>
      <c r="X259" s="35"/>
      <c r="Y259" s="35"/>
      <c r="Z259" s="35"/>
      <c r="AA259" s="35"/>
      <c r="AB259" s="35"/>
      <c r="AC259" s="35"/>
      <c r="AD259" s="35"/>
      <c r="AE259" s="35"/>
      <c r="AR259" s="183" t="s">
        <v>130</v>
      </c>
      <c r="AT259" s="183" t="s">
        <v>132</v>
      </c>
      <c r="AU259" s="183" t="s">
        <v>80</v>
      </c>
      <c r="AY259" s="16" t="s">
        <v>131</v>
      </c>
      <c r="BE259" s="184">
        <f>IF(N259="základní",J259,0)</f>
        <v>0</v>
      </c>
      <c r="BF259" s="184">
        <f>IF(N259="snížená",J259,0)</f>
        <v>0</v>
      </c>
      <c r="BG259" s="184">
        <f>IF(N259="zákl. přenesená",J259,0)</f>
        <v>0</v>
      </c>
      <c r="BH259" s="184">
        <f>IF(N259="sníž. přenesená",J259,0)</f>
        <v>0</v>
      </c>
      <c r="BI259" s="184">
        <f>IF(N259="nulová",J259,0)</f>
        <v>0</v>
      </c>
      <c r="BJ259" s="16" t="s">
        <v>80</v>
      </c>
      <c r="BK259" s="184">
        <f>ROUND(I259*H259,2)</f>
        <v>0</v>
      </c>
      <c r="BL259" s="16" t="s">
        <v>130</v>
      </c>
      <c r="BM259" s="183" t="s">
        <v>605</v>
      </c>
    </row>
    <row r="260" s="2" customFormat="1">
      <c r="A260" s="35"/>
      <c r="B260" s="36"/>
      <c r="C260" s="35"/>
      <c r="D260" s="185" t="s">
        <v>138</v>
      </c>
      <c r="E260" s="35"/>
      <c r="F260" s="186" t="s">
        <v>606</v>
      </c>
      <c r="G260" s="35"/>
      <c r="H260" s="35"/>
      <c r="I260" s="187"/>
      <c r="J260" s="35"/>
      <c r="K260" s="35"/>
      <c r="L260" s="36"/>
      <c r="M260" s="188"/>
      <c r="N260" s="189"/>
      <c r="O260" s="74"/>
      <c r="P260" s="74"/>
      <c r="Q260" s="74"/>
      <c r="R260" s="74"/>
      <c r="S260" s="74"/>
      <c r="T260" s="75"/>
      <c r="U260" s="35"/>
      <c r="V260" s="35"/>
      <c r="W260" s="35"/>
      <c r="X260" s="35"/>
      <c r="Y260" s="35"/>
      <c r="Z260" s="35"/>
      <c r="AA260" s="35"/>
      <c r="AB260" s="35"/>
      <c r="AC260" s="35"/>
      <c r="AD260" s="35"/>
      <c r="AE260" s="35"/>
      <c r="AT260" s="16" t="s">
        <v>138</v>
      </c>
      <c r="AU260" s="16" t="s">
        <v>80</v>
      </c>
    </row>
    <row r="261" s="2" customFormat="1">
      <c r="A261" s="35"/>
      <c r="B261" s="36"/>
      <c r="C261" s="35"/>
      <c r="D261" s="197" t="s">
        <v>384</v>
      </c>
      <c r="E261" s="35"/>
      <c r="F261" s="198" t="s">
        <v>607</v>
      </c>
      <c r="G261" s="35"/>
      <c r="H261" s="35"/>
      <c r="I261" s="187"/>
      <c r="J261" s="35"/>
      <c r="K261" s="35"/>
      <c r="L261" s="36"/>
      <c r="M261" s="188"/>
      <c r="N261" s="189"/>
      <c r="O261" s="74"/>
      <c r="P261" s="74"/>
      <c r="Q261" s="74"/>
      <c r="R261" s="74"/>
      <c r="S261" s="74"/>
      <c r="T261" s="75"/>
      <c r="U261" s="35"/>
      <c r="V261" s="35"/>
      <c r="W261" s="35"/>
      <c r="X261" s="35"/>
      <c r="Y261" s="35"/>
      <c r="Z261" s="35"/>
      <c r="AA261" s="35"/>
      <c r="AB261" s="35"/>
      <c r="AC261" s="35"/>
      <c r="AD261" s="35"/>
      <c r="AE261" s="35"/>
      <c r="AT261" s="16" t="s">
        <v>384</v>
      </c>
      <c r="AU261" s="16" t="s">
        <v>80</v>
      </c>
    </row>
    <row r="262" s="13" customFormat="1">
      <c r="A262" s="13"/>
      <c r="B262" s="207"/>
      <c r="C262" s="13"/>
      <c r="D262" s="185" t="s">
        <v>386</v>
      </c>
      <c r="E262" s="208" t="s">
        <v>1</v>
      </c>
      <c r="F262" s="209" t="s">
        <v>608</v>
      </c>
      <c r="G262" s="13"/>
      <c r="H262" s="208" t="s">
        <v>1</v>
      </c>
      <c r="I262" s="210"/>
      <c r="J262" s="13"/>
      <c r="K262" s="13"/>
      <c r="L262" s="207"/>
      <c r="M262" s="211"/>
      <c r="N262" s="212"/>
      <c r="O262" s="212"/>
      <c r="P262" s="212"/>
      <c r="Q262" s="212"/>
      <c r="R262" s="212"/>
      <c r="S262" s="212"/>
      <c r="T262" s="213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08" t="s">
        <v>386</v>
      </c>
      <c r="AU262" s="208" t="s">
        <v>80</v>
      </c>
      <c r="AV262" s="13" t="s">
        <v>80</v>
      </c>
      <c r="AW262" s="13" t="s">
        <v>30</v>
      </c>
      <c r="AX262" s="13" t="s">
        <v>73</v>
      </c>
      <c r="AY262" s="208" t="s">
        <v>131</v>
      </c>
    </row>
    <row r="263" s="13" customFormat="1">
      <c r="A263" s="13"/>
      <c r="B263" s="207"/>
      <c r="C263" s="13"/>
      <c r="D263" s="185" t="s">
        <v>386</v>
      </c>
      <c r="E263" s="208" t="s">
        <v>1</v>
      </c>
      <c r="F263" s="209" t="s">
        <v>587</v>
      </c>
      <c r="G263" s="13"/>
      <c r="H263" s="208" t="s">
        <v>1</v>
      </c>
      <c r="I263" s="210"/>
      <c r="J263" s="13"/>
      <c r="K263" s="13"/>
      <c r="L263" s="207"/>
      <c r="M263" s="211"/>
      <c r="N263" s="212"/>
      <c r="O263" s="212"/>
      <c r="P263" s="212"/>
      <c r="Q263" s="212"/>
      <c r="R263" s="212"/>
      <c r="S263" s="212"/>
      <c r="T263" s="213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08" t="s">
        <v>386</v>
      </c>
      <c r="AU263" s="208" t="s">
        <v>80</v>
      </c>
      <c r="AV263" s="13" t="s">
        <v>80</v>
      </c>
      <c r="AW263" s="13" t="s">
        <v>30</v>
      </c>
      <c r="AX263" s="13" t="s">
        <v>73</v>
      </c>
      <c r="AY263" s="208" t="s">
        <v>131</v>
      </c>
    </row>
    <row r="264" s="12" customFormat="1">
      <c r="A264" s="12"/>
      <c r="B264" s="199"/>
      <c r="C264" s="12"/>
      <c r="D264" s="185" t="s">
        <v>386</v>
      </c>
      <c r="E264" s="200" t="s">
        <v>609</v>
      </c>
      <c r="F264" s="201" t="s">
        <v>610</v>
      </c>
      <c r="G264" s="12"/>
      <c r="H264" s="202">
        <v>107.5</v>
      </c>
      <c r="I264" s="203"/>
      <c r="J264" s="12"/>
      <c r="K264" s="12"/>
      <c r="L264" s="199"/>
      <c r="M264" s="204"/>
      <c r="N264" s="205"/>
      <c r="O264" s="205"/>
      <c r="P264" s="205"/>
      <c r="Q264" s="205"/>
      <c r="R264" s="205"/>
      <c r="S264" s="205"/>
      <c r="T264" s="206"/>
      <c r="U264" s="12"/>
      <c r="V264" s="12"/>
      <c r="W264" s="12"/>
      <c r="X264" s="12"/>
      <c r="Y264" s="12"/>
      <c r="Z264" s="12"/>
      <c r="AA264" s="12"/>
      <c r="AB264" s="12"/>
      <c r="AC264" s="12"/>
      <c r="AD264" s="12"/>
      <c r="AE264" s="12"/>
      <c r="AT264" s="200" t="s">
        <v>386</v>
      </c>
      <c r="AU264" s="200" t="s">
        <v>80</v>
      </c>
      <c r="AV264" s="12" t="s">
        <v>86</v>
      </c>
      <c r="AW264" s="12" t="s">
        <v>30</v>
      </c>
      <c r="AX264" s="12" t="s">
        <v>73</v>
      </c>
      <c r="AY264" s="200" t="s">
        <v>131</v>
      </c>
    </row>
    <row r="265" s="12" customFormat="1">
      <c r="A265" s="12"/>
      <c r="B265" s="199"/>
      <c r="C265" s="12"/>
      <c r="D265" s="185" t="s">
        <v>386</v>
      </c>
      <c r="E265" s="200" t="s">
        <v>244</v>
      </c>
      <c r="F265" s="201" t="s">
        <v>516</v>
      </c>
      <c r="G265" s="12"/>
      <c r="H265" s="202">
        <v>66.340000000000003</v>
      </c>
      <c r="I265" s="203"/>
      <c r="J265" s="12"/>
      <c r="K265" s="12"/>
      <c r="L265" s="199"/>
      <c r="M265" s="204"/>
      <c r="N265" s="205"/>
      <c r="O265" s="205"/>
      <c r="P265" s="205"/>
      <c r="Q265" s="205"/>
      <c r="R265" s="205"/>
      <c r="S265" s="205"/>
      <c r="T265" s="206"/>
      <c r="U265" s="12"/>
      <c r="V265" s="12"/>
      <c r="W265" s="12"/>
      <c r="X265" s="12"/>
      <c r="Y265" s="12"/>
      <c r="Z265" s="12"/>
      <c r="AA265" s="12"/>
      <c r="AB265" s="12"/>
      <c r="AC265" s="12"/>
      <c r="AD265" s="12"/>
      <c r="AE265" s="12"/>
      <c r="AT265" s="200" t="s">
        <v>386</v>
      </c>
      <c r="AU265" s="200" t="s">
        <v>80</v>
      </c>
      <c r="AV265" s="12" t="s">
        <v>86</v>
      </c>
      <c r="AW265" s="12" t="s">
        <v>30</v>
      </c>
      <c r="AX265" s="12" t="s">
        <v>73</v>
      </c>
      <c r="AY265" s="200" t="s">
        <v>131</v>
      </c>
    </row>
    <row r="266" s="12" customFormat="1">
      <c r="A266" s="12"/>
      <c r="B266" s="199"/>
      <c r="C266" s="12"/>
      <c r="D266" s="185" t="s">
        <v>386</v>
      </c>
      <c r="E266" s="200" t="s">
        <v>611</v>
      </c>
      <c r="F266" s="201" t="s">
        <v>612</v>
      </c>
      <c r="G266" s="12"/>
      <c r="H266" s="202">
        <v>173.84</v>
      </c>
      <c r="I266" s="203"/>
      <c r="J266" s="12"/>
      <c r="K266" s="12"/>
      <c r="L266" s="199"/>
      <c r="M266" s="204"/>
      <c r="N266" s="205"/>
      <c r="O266" s="205"/>
      <c r="P266" s="205"/>
      <c r="Q266" s="205"/>
      <c r="R266" s="205"/>
      <c r="S266" s="205"/>
      <c r="T266" s="206"/>
      <c r="U266" s="12"/>
      <c r="V266" s="12"/>
      <c r="W266" s="12"/>
      <c r="X266" s="12"/>
      <c r="Y266" s="12"/>
      <c r="Z266" s="12"/>
      <c r="AA266" s="12"/>
      <c r="AB266" s="12"/>
      <c r="AC266" s="12"/>
      <c r="AD266" s="12"/>
      <c r="AE266" s="12"/>
      <c r="AT266" s="200" t="s">
        <v>386</v>
      </c>
      <c r="AU266" s="200" t="s">
        <v>80</v>
      </c>
      <c r="AV266" s="12" t="s">
        <v>86</v>
      </c>
      <c r="AW266" s="12" t="s">
        <v>30</v>
      </c>
      <c r="AX266" s="12" t="s">
        <v>80</v>
      </c>
      <c r="AY266" s="200" t="s">
        <v>131</v>
      </c>
    </row>
    <row r="267" s="2" customFormat="1" ht="24.15" customHeight="1">
      <c r="A267" s="35"/>
      <c r="B267" s="171"/>
      <c r="C267" s="172" t="s">
        <v>613</v>
      </c>
      <c r="D267" s="172" t="s">
        <v>132</v>
      </c>
      <c r="E267" s="173" t="s">
        <v>614</v>
      </c>
      <c r="F267" s="174" t="s">
        <v>615</v>
      </c>
      <c r="G267" s="175" t="s">
        <v>380</v>
      </c>
      <c r="H267" s="176">
        <v>177.55000000000001</v>
      </c>
      <c r="I267" s="177"/>
      <c r="J267" s="178">
        <f>ROUND(I267*H267,2)</f>
        <v>0</v>
      </c>
      <c r="K267" s="174" t="s">
        <v>381</v>
      </c>
      <c r="L267" s="36"/>
      <c r="M267" s="179" t="s">
        <v>1</v>
      </c>
      <c r="N267" s="180" t="s">
        <v>38</v>
      </c>
      <c r="O267" s="74"/>
      <c r="P267" s="181">
        <f>O267*H267</f>
        <v>0</v>
      </c>
      <c r="Q267" s="181">
        <v>0</v>
      </c>
      <c r="R267" s="181">
        <f>Q267*H267</f>
        <v>0</v>
      </c>
      <c r="S267" s="181">
        <v>0</v>
      </c>
      <c r="T267" s="182">
        <f>S267*H267</f>
        <v>0</v>
      </c>
      <c r="U267" s="35"/>
      <c r="V267" s="35"/>
      <c r="W267" s="35"/>
      <c r="X267" s="35"/>
      <c r="Y267" s="35"/>
      <c r="Z267" s="35"/>
      <c r="AA267" s="35"/>
      <c r="AB267" s="35"/>
      <c r="AC267" s="35"/>
      <c r="AD267" s="35"/>
      <c r="AE267" s="35"/>
      <c r="AR267" s="183" t="s">
        <v>130</v>
      </c>
      <c r="AT267" s="183" t="s">
        <v>132</v>
      </c>
      <c r="AU267" s="183" t="s">
        <v>80</v>
      </c>
      <c r="AY267" s="16" t="s">
        <v>131</v>
      </c>
      <c r="BE267" s="184">
        <f>IF(N267="základní",J267,0)</f>
        <v>0</v>
      </c>
      <c r="BF267" s="184">
        <f>IF(N267="snížená",J267,0)</f>
        <v>0</v>
      </c>
      <c r="BG267" s="184">
        <f>IF(N267="zákl. přenesená",J267,0)</f>
        <v>0</v>
      </c>
      <c r="BH267" s="184">
        <f>IF(N267="sníž. přenesená",J267,0)</f>
        <v>0</v>
      </c>
      <c r="BI267" s="184">
        <f>IF(N267="nulová",J267,0)</f>
        <v>0</v>
      </c>
      <c r="BJ267" s="16" t="s">
        <v>80</v>
      </c>
      <c r="BK267" s="184">
        <f>ROUND(I267*H267,2)</f>
        <v>0</v>
      </c>
      <c r="BL267" s="16" t="s">
        <v>130</v>
      </c>
      <c r="BM267" s="183" t="s">
        <v>616</v>
      </c>
    </row>
    <row r="268" s="2" customFormat="1">
      <c r="A268" s="35"/>
      <c r="B268" s="36"/>
      <c r="C268" s="35"/>
      <c r="D268" s="185" t="s">
        <v>138</v>
      </c>
      <c r="E268" s="35"/>
      <c r="F268" s="186" t="s">
        <v>617</v>
      </c>
      <c r="G268" s="35"/>
      <c r="H268" s="35"/>
      <c r="I268" s="187"/>
      <c r="J268" s="35"/>
      <c r="K268" s="35"/>
      <c r="L268" s="36"/>
      <c r="M268" s="188"/>
      <c r="N268" s="189"/>
      <c r="O268" s="74"/>
      <c r="P268" s="74"/>
      <c r="Q268" s="74"/>
      <c r="R268" s="74"/>
      <c r="S268" s="74"/>
      <c r="T268" s="75"/>
      <c r="U268" s="35"/>
      <c r="V268" s="35"/>
      <c r="W268" s="35"/>
      <c r="X268" s="35"/>
      <c r="Y268" s="35"/>
      <c r="Z268" s="35"/>
      <c r="AA268" s="35"/>
      <c r="AB268" s="35"/>
      <c r="AC268" s="35"/>
      <c r="AD268" s="35"/>
      <c r="AE268" s="35"/>
      <c r="AT268" s="16" t="s">
        <v>138</v>
      </c>
      <c r="AU268" s="16" t="s">
        <v>80</v>
      </c>
    </row>
    <row r="269" s="2" customFormat="1">
      <c r="A269" s="35"/>
      <c r="B269" s="36"/>
      <c r="C269" s="35"/>
      <c r="D269" s="197" t="s">
        <v>384</v>
      </c>
      <c r="E269" s="35"/>
      <c r="F269" s="198" t="s">
        <v>618</v>
      </c>
      <c r="G269" s="35"/>
      <c r="H269" s="35"/>
      <c r="I269" s="187"/>
      <c r="J269" s="35"/>
      <c r="K269" s="35"/>
      <c r="L269" s="36"/>
      <c r="M269" s="188"/>
      <c r="N269" s="189"/>
      <c r="O269" s="74"/>
      <c r="P269" s="74"/>
      <c r="Q269" s="74"/>
      <c r="R269" s="74"/>
      <c r="S269" s="74"/>
      <c r="T269" s="75"/>
      <c r="U269" s="35"/>
      <c r="V269" s="35"/>
      <c r="W269" s="35"/>
      <c r="X269" s="35"/>
      <c r="Y269" s="35"/>
      <c r="Z269" s="35"/>
      <c r="AA269" s="35"/>
      <c r="AB269" s="35"/>
      <c r="AC269" s="35"/>
      <c r="AD269" s="35"/>
      <c r="AE269" s="35"/>
      <c r="AT269" s="16" t="s">
        <v>384</v>
      </c>
      <c r="AU269" s="16" t="s">
        <v>80</v>
      </c>
    </row>
    <row r="270" s="12" customFormat="1">
      <c r="A270" s="12"/>
      <c r="B270" s="199"/>
      <c r="C270" s="12"/>
      <c r="D270" s="185" t="s">
        <v>386</v>
      </c>
      <c r="E270" s="200" t="s">
        <v>619</v>
      </c>
      <c r="F270" s="201" t="s">
        <v>599</v>
      </c>
      <c r="G270" s="12"/>
      <c r="H270" s="202">
        <v>111.20999999999999</v>
      </c>
      <c r="I270" s="203"/>
      <c r="J270" s="12"/>
      <c r="K270" s="12"/>
      <c r="L270" s="199"/>
      <c r="M270" s="204"/>
      <c r="N270" s="205"/>
      <c r="O270" s="205"/>
      <c r="P270" s="205"/>
      <c r="Q270" s="205"/>
      <c r="R270" s="205"/>
      <c r="S270" s="205"/>
      <c r="T270" s="206"/>
      <c r="U270" s="12"/>
      <c r="V270" s="12"/>
      <c r="W270" s="12"/>
      <c r="X270" s="12"/>
      <c r="Y270" s="12"/>
      <c r="Z270" s="12"/>
      <c r="AA270" s="12"/>
      <c r="AB270" s="12"/>
      <c r="AC270" s="12"/>
      <c r="AD270" s="12"/>
      <c r="AE270" s="12"/>
      <c r="AT270" s="200" t="s">
        <v>386</v>
      </c>
      <c r="AU270" s="200" t="s">
        <v>80</v>
      </c>
      <c r="AV270" s="12" t="s">
        <v>86</v>
      </c>
      <c r="AW270" s="12" t="s">
        <v>30</v>
      </c>
      <c r="AX270" s="12" t="s">
        <v>73</v>
      </c>
      <c r="AY270" s="200" t="s">
        <v>131</v>
      </c>
    </row>
    <row r="271" s="12" customFormat="1">
      <c r="A271" s="12"/>
      <c r="B271" s="199"/>
      <c r="C271" s="12"/>
      <c r="D271" s="185" t="s">
        <v>386</v>
      </c>
      <c r="E271" s="200" t="s">
        <v>245</v>
      </c>
      <c r="F271" s="201" t="s">
        <v>516</v>
      </c>
      <c r="G271" s="12"/>
      <c r="H271" s="202">
        <v>66.340000000000003</v>
      </c>
      <c r="I271" s="203"/>
      <c r="J271" s="12"/>
      <c r="K271" s="12"/>
      <c r="L271" s="199"/>
      <c r="M271" s="204"/>
      <c r="N271" s="205"/>
      <c r="O271" s="205"/>
      <c r="P271" s="205"/>
      <c r="Q271" s="205"/>
      <c r="R271" s="205"/>
      <c r="S271" s="205"/>
      <c r="T271" s="206"/>
      <c r="U271" s="12"/>
      <c r="V271" s="12"/>
      <c r="W271" s="12"/>
      <c r="X271" s="12"/>
      <c r="Y271" s="12"/>
      <c r="Z271" s="12"/>
      <c r="AA271" s="12"/>
      <c r="AB271" s="12"/>
      <c r="AC271" s="12"/>
      <c r="AD271" s="12"/>
      <c r="AE271" s="12"/>
      <c r="AT271" s="200" t="s">
        <v>386</v>
      </c>
      <c r="AU271" s="200" t="s">
        <v>80</v>
      </c>
      <c r="AV271" s="12" t="s">
        <v>86</v>
      </c>
      <c r="AW271" s="12" t="s">
        <v>30</v>
      </c>
      <c r="AX271" s="12" t="s">
        <v>73</v>
      </c>
      <c r="AY271" s="200" t="s">
        <v>131</v>
      </c>
    </row>
    <row r="272" s="13" customFormat="1">
      <c r="A272" s="13"/>
      <c r="B272" s="207"/>
      <c r="C272" s="13"/>
      <c r="D272" s="185" t="s">
        <v>386</v>
      </c>
      <c r="E272" s="208" t="s">
        <v>1</v>
      </c>
      <c r="F272" s="209" t="s">
        <v>587</v>
      </c>
      <c r="G272" s="13"/>
      <c r="H272" s="208" t="s">
        <v>1</v>
      </c>
      <c r="I272" s="210"/>
      <c r="J272" s="13"/>
      <c r="K272" s="13"/>
      <c r="L272" s="207"/>
      <c r="M272" s="211"/>
      <c r="N272" s="212"/>
      <c r="O272" s="212"/>
      <c r="P272" s="212"/>
      <c r="Q272" s="212"/>
      <c r="R272" s="212"/>
      <c r="S272" s="212"/>
      <c r="T272" s="213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08" t="s">
        <v>386</v>
      </c>
      <c r="AU272" s="208" t="s">
        <v>80</v>
      </c>
      <c r="AV272" s="13" t="s">
        <v>80</v>
      </c>
      <c r="AW272" s="13" t="s">
        <v>30</v>
      </c>
      <c r="AX272" s="13" t="s">
        <v>73</v>
      </c>
      <c r="AY272" s="208" t="s">
        <v>131</v>
      </c>
    </row>
    <row r="273" s="12" customFormat="1">
      <c r="A273" s="12"/>
      <c r="B273" s="199"/>
      <c r="C273" s="12"/>
      <c r="D273" s="185" t="s">
        <v>386</v>
      </c>
      <c r="E273" s="200" t="s">
        <v>620</v>
      </c>
      <c r="F273" s="201" t="s">
        <v>621</v>
      </c>
      <c r="G273" s="12"/>
      <c r="H273" s="202">
        <v>177.55000000000001</v>
      </c>
      <c r="I273" s="203"/>
      <c r="J273" s="12"/>
      <c r="K273" s="12"/>
      <c r="L273" s="199"/>
      <c r="M273" s="204"/>
      <c r="N273" s="205"/>
      <c r="O273" s="205"/>
      <c r="P273" s="205"/>
      <c r="Q273" s="205"/>
      <c r="R273" s="205"/>
      <c r="S273" s="205"/>
      <c r="T273" s="206"/>
      <c r="U273" s="12"/>
      <c r="V273" s="12"/>
      <c r="W273" s="12"/>
      <c r="X273" s="12"/>
      <c r="Y273" s="12"/>
      <c r="Z273" s="12"/>
      <c r="AA273" s="12"/>
      <c r="AB273" s="12"/>
      <c r="AC273" s="12"/>
      <c r="AD273" s="12"/>
      <c r="AE273" s="12"/>
      <c r="AT273" s="200" t="s">
        <v>386</v>
      </c>
      <c r="AU273" s="200" t="s">
        <v>80</v>
      </c>
      <c r="AV273" s="12" t="s">
        <v>86</v>
      </c>
      <c r="AW273" s="12" t="s">
        <v>30</v>
      </c>
      <c r="AX273" s="12" t="s">
        <v>80</v>
      </c>
      <c r="AY273" s="200" t="s">
        <v>131</v>
      </c>
    </row>
    <row r="274" s="2" customFormat="1" ht="24.15" customHeight="1">
      <c r="A274" s="35"/>
      <c r="B274" s="171"/>
      <c r="C274" s="172" t="s">
        <v>622</v>
      </c>
      <c r="D274" s="172" t="s">
        <v>132</v>
      </c>
      <c r="E274" s="173" t="s">
        <v>623</v>
      </c>
      <c r="F274" s="174" t="s">
        <v>624</v>
      </c>
      <c r="G274" s="175" t="s">
        <v>380</v>
      </c>
      <c r="H274" s="176">
        <v>706.67700000000002</v>
      </c>
      <c r="I274" s="177"/>
      <c r="J274" s="178">
        <f>ROUND(I274*H274,2)</f>
        <v>0</v>
      </c>
      <c r="K274" s="174" t="s">
        <v>381</v>
      </c>
      <c r="L274" s="36"/>
      <c r="M274" s="179" t="s">
        <v>1</v>
      </c>
      <c r="N274" s="180" t="s">
        <v>38</v>
      </c>
      <c r="O274" s="74"/>
      <c r="P274" s="181">
        <f>O274*H274</f>
        <v>0</v>
      </c>
      <c r="Q274" s="181">
        <v>0</v>
      </c>
      <c r="R274" s="181">
        <f>Q274*H274</f>
        <v>0</v>
      </c>
      <c r="S274" s="181">
        <v>0</v>
      </c>
      <c r="T274" s="182">
        <f>S274*H274</f>
        <v>0</v>
      </c>
      <c r="U274" s="35"/>
      <c r="V274" s="35"/>
      <c r="W274" s="35"/>
      <c r="X274" s="35"/>
      <c r="Y274" s="35"/>
      <c r="Z274" s="35"/>
      <c r="AA274" s="35"/>
      <c r="AB274" s="35"/>
      <c r="AC274" s="35"/>
      <c r="AD274" s="35"/>
      <c r="AE274" s="35"/>
      <c r="AR274" s="183" t="s">
        <v>130</v>
      </c>
      <c r="AT274" s="183" t="s">
        <v>132</v>
      </c>
      <c r="AU274" s="183" t="s">
        <v>80</v>
      </c>
      <c r="AY274" s="16" t="s">
        <v>131</v>
      </c>
      <c r="BE274" s="184">
        <f>IF(N274="základní",J274,0)</f>
        <v>0</v>
      </c>
      <c r="BF274" s="184">
        <f>IF(N274="snížená",J274,0)</f>
        <v>0</v>
      </c>
      <c r="BG274" s="184">
        <f>IF(N274="zákl. přenesená",J274,0)</f>
        <v>0</v>
      </c>
      <c r="BH274" s="184">
        <f>IF(N274="sníž. přenesená",J274,0)</f>
        <v>0</v>
      </c>
      <c r="BI274" s="184">
        <f>IF(N274="nulová",J274,0)</f>
        <v>0</v>
      </c>
      <c r="BJ274" s="16" t="s">
        <v>80</v>
      </c>
      <c r="BK274" s="184">
        <f>ROUND(I274*H274,2)</f>
        <v>0</v>
      </c>
      <c r="BL274" s="16" t="s">
        <v>130</v>
      </c>
      <c r="BM274" s="183" t="s">
        <v>625</v>
      </c>
    </row>
    <row r="275" s="2" customFormat="1">
      <c r="A275" s="35"/>
      <c r="B275" s="36"/>
      <c r="C275" s="35"/>
      <c r="D275" s="185" t="s">
        <v>138</v>
      </c>
      <c r="E275" s="35"/>
      <c r="F275" s="186" t="s">
        <v>626</v>
      </c>
      <c r="G275" s="35"/>
      <c r="H275" s="35"/>
      <c r="I275" s="187"/>
      <c r="J275" s="35"/>
      <c r="K275" s="35"/>
      <c r="L275" s="36"/>
      <c r="M275" s="188"/>
      <c r="N275" s="189"/>
      <c r="O275" s="74"/>
      <c r="P275" s="74"/>
      <c r="Q275" s="74"/>
      <c r="R275" s="74"/>
      <c r="S275" s="74"/>
      <c r="T275" s="75"/>
      <c r="U275" s="35"/>
      <c r="V275" s="35"/>
      <c r="W275" s="35"/>
      <c r="X275" s="35"/>
      <c r="Y275" s="35"/>
      <c r="Z275" s="35"/>
      <c r="AA275" s="35"/>
      <c r="AB275" s="35"/>
      <c r="AC275" s="35"/>
      <c r="AD275" s="35"/>
      <c r="AE275" s="35"/>
      <c r="AT275" s="16" t="s">
        <v>138</v>
      </c>
      <c r="AU275" s="16" t="s">
        <v>80</v>
      </c>
    </row>
    <row r="276" s="2" customFormat="1">
      <c r="A276" s="35"/>
      <c r="B276" s="36"/>
      <c r="C276" s="35"/>
      <c r="D276" s="197" t="s">
        <v>384</v>
      </c>
      <c r="E276" s="35"/>
      <c r="F276" s="198" t="s">
        <v>627</v>
      </c>
      <c r="G276" s="35"/>
      <c r="H276" s="35"/>
      <c r="I276" s="187"/>
      <c r="J276" s="35"/>
      <c r="K276" s="35"/>
      <c r="L276" s="36"/>
      <c r="M276" s="188"/>
      <c r="N276" s="189"/>
      <c r="O276" s="74"/>
      <c r="P276" s="74"/>
      <c r="Q276" s="74"/>
      <c r="R276" s="74"/>
      <c r="S276" s="74"/>
      <c r="T276" s="75"/>
      <c r="U276" s="35"/>
      <c r="V276" s="35"/>
      <c r="W276" s="35"/>
      <c r="X276" s="35"/>
      <c r="Y276" s="35"/>
      <c r="Z276" s="35"/>
      <c r="AA276" s="35"/>
      <c r="AB276" s="35"/>
      <c r="AC276" s="35"/>
      <c r="AD276" s="35"/>
      <c r="AE276" s="35"/>
      <c r="AT276" s="16" t="s">
        <v>384</v>
      </c>
      <c r="AU276" s="16" t="s">
        <v>80</v>
      </c>
    </row>
    <row r="277" s="13" customFormat="1">
      <c r="A277" s="13"/>
      <c r="B277" s="207"/>
      <c r="C277" s="13"/>
      <c r="D277" s="185" t="s">
        <v>386</v>
      </c>
      <c r="E277" s="208" t="s">
        <v>1</v>
      </c>
      <c r="F277" s="209" t="s">
        <v>587</v>
      </c>
      <c r="G277" s="13"/>
      <c r="H277" s="208" t="s">
        <v>1</v>
      </c>
      <c r="I277" s="210"/>
      <c r="J277" s="13"/>
      <c r="K277" s="13"/>
      <c r="L277" s="207"/>
      <c r="M277" s="211"/>
      <c r="N277" s="212"/>
      <c r="O277" s="212"/>
      <c r="P277" s="212"/>
      <c r="Q277" s="212"/>
      <c r="R277" s="212"/>
      <c r="S277" s="212"/>
      <c r="T277" s="213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08" t="s">
        <v>386</v>
      </c>
      <c r="AU277" s="208" t="s">
        <v>80</v>
      </c>
      <c r="AV277" s="13" t="s">
        <v>80</v>
      </c>
      <c r="AW277" s="13" t="s">
        <v>30</v>
      </c>
      <c r="AX277" s="13" t="s">
        <v>73</v>
      </c>
      <c r="AY277" s="208" t="s">
        <v>131</v>
      </c>
    </row>
    <row r="278" s="13" customFormat="1">
      <c r="A278" s="13"/>
      <c r="B278" s="207"/>
      <c r="C278" s="13"/>
      <c r="D278" s="185" t="s">
        <v>386</v>
      </c>
      <c r="E278" s="208" t="s">
        <v>1</v>
      </c>
      <c r="F278" s="209" t="s">
        <v>513</v>
      </c>
      <c r="G278" s="13"/>
      <c r="H278" s="208" t="s">
        <v>1</v>
      </c>
      <c r="I278" s="210"/>
      <c r="J278" s="13"/>
      <c r="K278" s="13"/>
      <c r="L278" s="207"/>
      <c r="M278" s="211"/>
      <c r="N278" s="212"/>
      <c r="O278" s="212"/>
      <c r="P278" s="212"/>
      <c r="Q278" s="212"/>
      <c r="R278" s="212"/>
      <c r="S278" s="212"/>
      <c r="T278" s="213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08" t="s">
        <v>386</v>
      </c>
      <c r="AU278" s="208" t="s">
        <v>80</v>
      </c>
      <c r="AV278" s="13" t="s">
        <v>80</v>
      </c>
      <c r="AW278" s="13" t="s">
        <v>30</v>
      </c>
      <c r="AX278" s="13" t="s">
        <v>73</v>
      </c>
      <c r="AY278" s="208" t="s">
        <v>131</v>
      </c>
    </row>
    <row r="279" s="12" customFormat="1">
      <c r="A279" s="12"/>
      <c r="B279" s="199"/>
      <c r="C279" s="12"/>
      <c r="D279" s="185" t="s">
        <v>386</v>
      </c>
      <c r="E279" s="200" t="s">
        <v>628</v>
      </c>
      <c r="F279" s="201" t="s">
        <v>629</v>
      </c>
      <c r="G279" s="12"/>
      <c r="H279" s="202">
        <v>222.41999999999999</v>
      </c>
      <c r="I279" s="203"/>
      <c r="J279" s="12"/>
      <c r="K279" s="12"/>
      <c r="L279" s="199"/>
      <c r="M279" s="204"/>
      <c r="N279" s="205"/>
      <c r="O279" s="205"/>
      <c r="P279" s="205"/>
      <c r="Q279" s="205"/>
      <c r="R279" s="205"/>
      <c r="S279" s="205"/>
      <c r="T279" s="206"/>
      <c r="U279" s="12"/>
      <c r="V279" s="12"/>
      <c r="W279" s="12"/>
      <c r="X279" s="12"/>
      <c r="Y279" s="12"/>
      <c r="Z279" s="12"/>
      <c r="AA279" s="12"/>
      <c r="AB279" s="12"/>
      <c r="AC279" s="12"/>
      <c r="AD279" s="12"/>
      <c r="AE279" s="12"/>
      <c r="AT279" s="200" t="s">
        <v>386</v>
      </c>
      <c r="AU279" s="200" t="s">
        <v>80</v>
      </c>
      <c r="AV279" s="12" t="s">
        <v>86</v>
      </c>
      <c r="AW279" s="12" t="s">
        <v>30</v>
      </c>
      <c r="AX279" s="12" t="s">
        <v>73</v>
      </c>
      <c r="AY279" s="200" t="s">
        <v>131</v>
      </c>
    </row>
    <row r="280" s="12" customFormat="1">
      <c r="A280" s="12"/>
      <c r="B280" s="199"/>
      <c r="C280" s="12"/>
      <c r="D280" s="185" t="s">
        <v>386</v>
      </c>
      <c r="E280" s="200" t="s">
        <v>246</v>
      </c>
      <c r="F280" s="201" t="s">
        <v>630</v>
      </c>
      <c r="G280" s="12"/>
      <c r="H280" s="202">
        <v>132.68000000000001</v>
      </c>
      <c r="I280" s="203"/>
      <c r="J280" s="12"/>
      <c r="K280" s="12"/>
      <c r="L280" s="199"/>
      <c r="M280" s="204"/>
      <c r="N280" s="205"/>
      <c r="O280" s="205"/>
      <c r="P280" s="205"/>
      <c r="Q280" s="205"/>
      <c r="R280" s="205"/>
      <c r="S280" s="205"/>
      <c r="T280" s="206"/>
      <c r="U280" s="12"/>
      <c r="V280" s="12"/>
      <c r="W280" s="12"/>
      <c r="X280" s="12"/>
      <c r="Y280" s="12"/>
      <c r="Z280" s="12"/>
      <c r="AA280" s="12"/>
      <c r="AB280" s="12"/>
      <c r="AC280" s="12"/>
      <c r="AD280" s="12"/>
      <c r="AE280" s="12"/>
      <c r="AT280" s="200" t="s">
        <v>386</v>
      </c>
      <c r="AU280" s="200" t="s">
        <v>80</v>
      </c>
      <c r="AV280" s="12" t="s">
        <v>86</v>
      </c>
      <c r="AW280" s="12" t="s">
        <v>30</v>
      </c>
      <c r="AX280" s="12" t="s">
        <v>73</v>
      </c>
      <c r="AY280" s="200" t="s">
        <v>131</v>
      </c>
    </row>
    <row r="281" s="13" customFormat="1">
      <c r="A281" s="13"/>
      <c r="B281" s="207"/>
      <c r="C281" s="13"/>
      <c r="D281" s="185" t="s">
        <v>386</v>
      </c>
      <c r="E281" s="208" t="s">
        <v>1</v>
      </c>
      <c r="F281" s="209" t="s">
        <v>517</v>
      </c>
      <c r="G281" s="13"/>
      <c r="H281" s="208" t="s">
        <v>1</v>
      </c>
      <c r="I281" s="210"/>
      <c r="J281" s="13"/>
      <c r="K281" s="13"/>
      <c r="L281" s="207"/>
      <c r="M281" s="211"/>
      <c r="N281" s="212"/>
      <c r="O281" s="212"/>
      <c r="P281" s="212"/>
      <c r="Q281" s="212"/>
      <c r="R281" s="212"/>
      <c r="S281" s="212"/>
      <c r="T281" s="213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08" t="s">
        <v>386</v>
      </c>
      <c r="AU281" s="208" t="s">
        <v>80</v>
      </c>
      <c r="AV281" s="13" t="s">
        <v>80</v>
      </c>
      <c r="AW281" s="13" t="s">
        <v>30</v>
      </c>
      <c r="AX281" s="13" t="s">
        <v>73</v>
      </c>
      <c r="AY281" s="208" t="s">
        <v>131</v>
      </c>
    </row>
    <row r="282" s="12" customFormat="1">
      <c r="A282" s="12"/>
      <c r="B282" s="199"/>
      <c r="C282" s="12"/>
      <c r="D282" s="185" t="s">
        <v>386</v>
      </c>
      <c r="E282" s="200" t="s">
        <v>292</v>
      </c>
      <c r="F282" s="201" t="s">
        <v>631</v>
      </c>
      <c r="G282" s="12"/>
      <c r="H282" s="202">
        <v>223.45500000000001</v>
      </c>
      <c r="I282" s="203"/>
      <c r="J282" s="12"/>
      <c r="K282" s="12"/>
      <c r="L282" s="199"/>
      <c r="M282" s="204"/>
      <c r="N282" s="205"/>
      <c r="O282" s="205"/>
      <c r="P282" s="205"/>
      <c r="Q282" s="205"/>
      <c r="R282" s="205"/>
      <c r="S282" s="205"/>
      <c r="T282" s="206"/>
      <c r="U282" s="12"/>
      <c r="V282" s="12"/>
      <c r="W282" s="12"/>
      <c r="X282" s="12"/>
      <c r="Y282" s="12"/>
      <c r="Z282" s="12"/>
      <c r="AA282" s="12"/>
      <c r="AB282" s="12"/>
      <c r="AC282" s="12"/>
      <c r="AD282" s="12"/>
      <c r="AE282" s="12"/>
      <c r="AT282" s="200" t="s">
        <v>386</v>
      </c>
      <c r="AU282" s="200" t="s">
        <v>80</v>
      </c>
      <c r="AV282" s="12" t="s">
        <v>86</v>
      </c>
      <c r="AW282" s="12" t="s">
        <v>30</v>
      </c>
      <c r="AX282" s="12" t="s">
        <v>73</v>
      </c>
      <c r="AY282" s="200" t="s">
        <v>131</v>
      </c>
    </row>
    <row r="283" s="12" customFormat="1">
      <c r="A283" s="12"/>
      <c r="B283" s="199"/>
      <c r="C283" s="12"/>
      <c r="D283" s="185" t="s">
        <v>386</v>
      </c>
      <c r="E283" s="200" t="s">
        <v>319</v>
      </c>
      <c r="F283" s="201" t="s">
        <v>632</v>
      </c>
      <c r="G283" s="12"/>
      <c r="H283" s="202">
        <v>128.12200000000001</v>
      </c>
      <c r="I283" s="203"/>
      <c r="J283" s="12"/>
      <c r="K283" s="12"/>
      <c r="L283" s="199"/>
      <c r="M283" s="204"/>
      <c r="N283" s="205"/>
      <c r="O283" s="205"/>
      <c r="P283" s="205"/>
      <c r="Q283" s="205"/>
      <c r="R283" s="205"/>
      <c r="S283" s="205"/>
      <c r="T283" s="206"/>
      <c r="U283" s="12"/>
      <c r="V283" s="12"/>
      <c r="W283" s="12"/>
      <c r="X283" s="12"/>
      <c r="Y283" s="12"/>
      <c r="Z283" s="12"/>
      <c r="AA283" s="12"/>
      <c r="AB283" s="12"/>
      <c r="AC283" s="12"/>
      <c r="AD283" s="12"/>
      <c r="AE283" s="12"/>
      <c r="AT283" s="200" t="s">
        <v>386</v>
      </c>
      <c r="AU283" s="200" t="s">
        <v>80</v>
      </c>
      <c r="AV283" s="12" t="s">
        <v>86</v>
      </c>
      <c r="AW283" s="12" t="s">
        <v>30</v>
      </c>
      <c r="AX283" s="12" t="s">
        <v>73</v>
      </c>
      <c r="AY283" s="200" t="s">
        <v>131</v>
      </c>
    </row>
    <row r="284" s="12" customFormat="1">
      <c r="A284" s="12"/>
      <c r="B284" s="199"/>
      <c r="C284" s="12"/>
      <c r="D284" s="185" t="s">
        <v>386</v>
      </c>
      <c r="E284" s="200" t="s">
        <v>633</v>
      </c>
      <c r="F284" s="201" t="s">
        <v>634</v>
      </c>
      <c r="G284" s="12"/>
      <c r="H284" s="202">
        <v>706.67700000000002</v>
      </c>
      <c r="I284" s="203"/>
      <c r="J284" s="12"/>
      <c r="K284" s="12"/>
      <c r="L284" s="199"/>
      <c r="M284" s="204"/>
      <c r="N284" s="205"/>
      <c r="O284" s="205"/>
      <c r="P284" s="205"/>
      <c r="Q284" s="205"/>
      <c r="R284" s="205"/>
      <c r="S284" s="205"/>
      <c r="T284" s="206"/>
      <c r="U284" s="12"/>
      <c r="V284" s="12"/>
      <c r="W284" s="12"/>
      <c r="X284" s="12"/>
      <c r="Y284" s="12"/>
      <c r="Z284" s="12"/>
      <c r="AA284" s="12"/>
      <c r="AB284" s="12"/>
      <c r="AC284" s="12"/>
      <c r="AD284" s="12"/>
      <c r="AE284" s="12"/>
      <c r="AT284" s="200" t="s">
        <v>386</v>
      </c>
      <c r="AU284" s="200" t="s">
        <v>80</v>
      </c>
      <c r="AV284" s="12" t="s">
        <v>86</v>
      </c>
      <c r="AW284" s="12" t="s">
        <v>30</v>
      </c>
      <c r="AX284" s="12" t="s">
        <v>80</v>
      </c>
      <c r="AY284" s="200" t="s">
        <v>131</v>
      </c>
    </row>
    <row r="285" s="2" customFormat="1" ht="24.15" customHeight="1">
      <c r="A285" s="35"/>
      <c r="B285" s="171"/>
      <c r="C285" s="172" t="s">
        <v>635</v>
      </c>
      <c r="D285" s="172" t="s">
        <v>132</v>
      </c>
      <c r="E285" s="173" t="s">
        <v>636</v>
      </c>
      <c r="F285" s="174" t="s">
        <v>637</v>
      </c>
      <c r="G285" s="175" t="s">
        <v>380</v>
      </c>
      <c r="H285" s="176">
        <v>358.58999999999997</v>
      </c>
      <c r="I285" s="177"/>
      <c r="J285" s="178">
        <f>ROUND(I285*H285,2)</f>
        <v>0</v>
      </c>
      <c r="K285" s="174" t="s">
        <v>381</v>
      </c>
      <c r="L285" s="36"/>
      <c r="M285" s="179" t="s">
        <v>1</v>
      </c>
      <c r="N285" s="180" t="s">
        <v>38</v>
      </c>
      <c r="O285" s="74"/>
      <c r="P285" s="181">
        <f>O285*H285</f>
        <v>0</v>
      </c>
      <c r="Q285" s="181">
        <v>0</v>
      </c>
      <c r="R285" s="181">
        <f>Q285*H285</f>
        <v>0</v>
      </c>
      <c r="S285" s="181">
        <v>0</v>
      </c>
      <c r="T285" s="182">
        <f>S285*H285</f>
        <v>0</v>
      </c>
      <c r="U285" s="35"/>
      <c r="V285" s="35"/>
      <c r="W285" s="35"/>
      <c r="X285" s="35"/>
      <c r="Y285" s="35"/>
      <c r="Z285" s="35"/>
      <c r="AA285" s="35"/>
      <c r="AB285" s="35"/>
      <c r="AC285" s="35"/>
      <c r="AD285" s="35"/>
      <c r="AE285" s="35"/>
      <c r="AR285" s="183" t="s">
        <v>130</v>
      </c>
      <c r="AT285" s="183" t="s">
        <v>132</v>
      </c>
      <c r="AU285" s="183" t="s">
        <v>80</v>
      </c>
      <c r="AY285" s="16" t="s">
        <v>131</v>
      </c>
      <c r="BE285" s="184">
        <f>IF(N285="základní",J285,0)</f>
        <v>0</v>
      </c>
      <c r="BF285" s="184">
        <f>IF(N285="snížená",J285,0)</f>
        <v>0</v>
      </c>
      <c r="BG285" s="184">
        <f>IF(N285="zákl. přenesená",J285,0)</f>
        <v>0</v>
      </c>
      <c r="BH285" s="184">
        <f>IF(N285="sníž. přenesená",J285,0)</f>
        <v>0</v>
      </c>
      <c r="BI285" s="184">
        <f>IF(N285="nulová",J285,0)</f>
        <v>0</v>
      </c>
      <c r="BJ285" s="16" t="s">
        <v>80</v>
      </c>
      <c r="BK285" s="184">
        <f>ROUND(I285*H285,2)</f>
        <v>0</v>
      </c>
      <c r="BL285" s="16" t="s">
        <v>130</v>
      </c>
      <c r="BM285" s="183" t="s">
        <v>638</v>
      </c>
    </row>
    <row r="286" s="2" customFormat="1">
      <c r="A286" s="35"/>
      <c r="B286" s="36"/>
      <c r="C286" s="35"/>
      <c r="D286" s="185" t="s">
        <v>138</v>
      </c>
      <c r="E286" s="35"/>
      <c r="F286" s="186" t="s">
        <v>637</v>
      </c>
      <c r="G286" s="35"/>
      <c r="H286" s="35"/>
      <c r="I286" s="187"/>
      <c r="J286" s="35"/>
      <c r="K286" s="35"/>
      <c r="L286" s="36"/>
      <c r="M286" s="188"/>
      <c r="N286" s="189"/>
      <c r="O286" s="74"/>
      <c r="P286" s="74"/>
      <c r="Q286" s="74"/>
      <c r="R286" s="74"/>
      <c r="S286" s="74"/>
      <c r="T286" s="75"/>
      <c r="U286" s="35"/>
      <c r="V286" s="35"/>
      <c r="W286" s="35"/>
      <c r="X286" s="35"/>
      <c r="Y286" s="35"/>
      <c r="Z286" s="35"/>
      <c r="AA286" s="35"/>
      <c r="AB286" s="35"/>
      <c r="AC286" s="35"/>
      <c r="AD286" s="35"/>
      <c r="AE286" s="35"/>
      <c r="AT286" s="16" t="s">
        <v>138</v>
      </c>
      <c r="AU286" s="16" t="s">
        <v>80</v>
      </c>
    </row>
    <row r="287" s="2" customFormat="1">
      <c r="A287" s="35"/>
      <c r="B287" s="36"/>
      <c r="C287" s="35"/>
      <c r="D287" s="197" t="s">
        <v>384</v>
      </c>
      <c r="E287" s="35"/>
      <c r="F287" s="198" t="s">
        <v>639</v>
      </c>
      <c r="G287" s="35"/>
      <c r="H287" s="35"/>
      <c r="I287" s="187"/>
      <c r="J287" s="35"/>
      <c r="K287" s="35"/>
      <c r="L287" s="36"/>
      <c r="M287" s="188"/>
      <c r="N287" s="189"/>
      <c r="O287" s="74"/>
      <c r="P287" s="74"/>
      <c r="Q287" s="74"/>
      <c r="R287" s="74"/>
      <c r="S287" s="74"/>
      <c r="T287" s="75"/>
      <c r="U287" s="35"/>
      <c r="V287" s="35"/>
      <c r="W287" s="35"/>
      <c r="X287" s="35"/>
      <c r="Y287" s="35"/>
      <c r="Z287" s="35"/>
      <c r="AA287" s="35"/>
      <c r="AB287" s="35"/>
      <c r="AC287" s="35"/>
      <c r="AD287" s="35"/>
      <c r="AE287" s="35"/>
      <c r="AT287" s="16" t="s">
        <v>384</v>
      </c>
      <c r="AU287" s="16" t="s">
        <v>80</v>
      </c>
    </row>
    <row r="288" s="13" customFormat="1">
      <c r="A288" s="13"/>
      <c r="B288" s="207"/>
      <c r="C288" s="13"/>
      <c r="D288" s="185" t="s">
        <v>386</v>
      </c>
      <c r="E288" s="208" t="s">
        <v>1</v>
      </c>
      <c r="F288" s="209" t="s">
        <v>640</v>
      </c>
      <c r="G288" s="13"/>
      <c r="H288" s="208" t="s">
        <v>1</v>
      </c>
      <c r="I288" s="210"/>
      <c r="J288" s="13"/>
      <c r="K288" s="13"/>
      <c r="L288" s="207"/>
      <c r="M288" s="211"/>
      <c r="N288" s="212"/>
      <c r="O288" s="212"/>
      <c r="P288" s="212"/>
      <c r="Q288" s="212"/>
      <c r="R288" s="212"/>
      <c r="S288" s="212"/>
      <c r="T288" s="213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08" t="s">
        <v>386</v>
      </c>
      <c r="AU288" s="208" t="s">
        <v>80</v>
      </c>
      <c r="AV288" s="13" t="s">
        <v>80</v>
      </c>
      <c r="AW288" s="13" t="s">
        <v>30</v>
      </c>
      <c r="AX288" s="13" t="s">
        <v>73</v>
      </c>
      <c r="AY288" s="208" t="s">
        <v>131</v>
      </c>
    </row>
    <row r="289" s="13" customFormat="1">
      <c r="A289" s="13"/>
      <c r="B289" s="207"/>
      <c r="C289" s="13"/>
      <c r="D289" s="185" t="s">
        <v>386</v>
      </c>
      <c r="E289" s="208" t="s">
        <v>1</v>
      </c>
      <c r="F289" s="209" t="s">
        <v>587</v>
      </c>
      <c r="G289" s="13"/>
      <c r="H289" s="208" t="s">
        <v>1</v>
      </c>
      <c r="I289" s="210"/>
      <c r="J289" s="13"/>
      <c r="K289" s="13"/>
      <c r="L289" s="207"/>
      <c r="M289" s="211"/>
      <c r="N289" s="212"/>
      <c r="O289" s="212"/>
      <c r="P289" s="212"/>
      <c r="Q289" s="212"/>
      <c r="R289" s="212"/>
      <c r="S289" s="212"/>
      <c r="T289" s="213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08" t="s">
        <v>386</v>
      </c>
      <c r="AU289" s="208" t="s">
        <v>80</v>
      </c>
      <c r="AV289" s="13" t="s">
        <v>80</v>
      </c>
      <c r="AW289" s="13" t="s">
        <v>30</v>
      </c>
      <c r="AX289" s="13" t="s">
        <v>73</v>
      </c>
      <c r="AY289" s="208" t="s">
        <v>131</v>
      </c>
    </row>
    <row r="290" s="13" customFormat="1">
      <c r="A290" s="13"/>
      <c r="B290" s="207"/>
      <c r="C290" s="13"/>
      <c r="D290" s="185" t="s">
        <v>386</v>
      </c>
      <c r="E290" s="208" t="s">
        <v>1</v>
      </c>
      <c r="F290" s="209" t="s">
        <v>513</v>
      </c>
      <c r="G290" s="13"/>
      <c r="H290" s="208" t="s">
        <v>1</v>
      </c>
      <c r="I290" s="210"/>
      <c r="J290" s="13"/>
      <c r="K290" s="13"/>
      <c r="L290" s="207"/>
      <c r="M290" s="211"/>
      <c r="N290" s="212"/>
      <c r="O290" s="212"/>
      <c r="P290" s="212"/>
      <c r="Q290" s="212"/>
      <c r="R290" s="212"/>
      <c r="S290" s="212"/>
      <c r="T290" s="213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08" t="s">
        <v>386</v>
      </c>
      <c r="AU290" s="208" t="s">
        <v>80</v>
      </c>
      <c r="AV290" s="13" t="s">
        <v>80</v>
      </c>
      <c r="AW290" s="13" t="s">
        <v>30</v>
      </c>
      <c r="AX290" s="13" t="s">
        <v>73</v>
      </c>
      <c r="AY290" s="208" t="s">
        <v>131</v>
      </c>
    </row>
    <row r="291" s="12" customFormat="1">
      <c r="A291" s="12"/>
      <c r="B291" s="199"/>
      <c r="C291" s="12"/>
      <c r="D291" s="185" t="s">
        <v>386</v>
      </c>
      <c r="E291" s="200" t="s">
        <v>641</v>
      </c>
      <c r="F291" s="201" t="s">
        <v>599</v>
      </c>
      <c r="G291" s="12"/>
      <c r="H291" s="202">
        <v>111.20999999999999</v>
      </c>
      <c r="I291" s="203"/>
      <c r="J291" s="12"/>
      <c r="K291" s="12"/>
      <c r="L291" s="199"/>
      <c r="M291" s="204"/>
      <c r="N291" s="205"/>
      <c r="O291" s="205"/>
      <c r="P291" s="205"/>
      <c r="Q291" s="205"/>
      <c r="R291" s="205"/>
      <c r="S291" s="205"/>
      <c r="T291" s="206"/>
      <c r="U291" s="12"/>
      <c r="V291" s="12"/>
      <c r="W291" s="12"/>
      <c r="X291" s="12"/>
      <c r="Y291" s="12"/>
      <c r="Z291" s="12"/>
      <c r="AA291" s="12"/>
      <c r="AB291" s="12"/>
      <c r="AC291" s="12"/>
      <c r="AD291" s="12"/>
      <c r="AE291" s="12"/>
      <c r="AT291" s="200" t="s">
        <v>386</v>
      </c>
      <c r="AU291" s="200" t="s">
        <v>80</v>
      </c>
      <c r="AV291" s="12" t="s">
        <v>86</v>
      </c>
      <c r="AW291" s="12" t="s">
        <v>30</v>
      </c>
      <c r="AX291" s="12" t="s">
        <v>73</v>
      </c>
      <c r="AY291" s="200" t="s">
        <v>131</v>
      </c>
    </row>
    <row r="292" s="12" customFormat="1">
      <c r="A292" s="12"/>
      <c r="B292" s="199"/>
      <c r="C292" s="12"/>
      <c r="D292" s="185" t="s">
        <v>386</v>
      </c>
      <c r="E292" s="200" t="s">
        <v>248</v>
      </c>
      <c r="F292" s="201" t="s">
        <v>516</v>
      </c>
      <c r="G292" s="12"/>
      <c r="H292" s="202">
        <v>66.340000000000003</v>
      </c>
      <c r="I292" s="203"/>
      <c r="J292" s="12"/>
      <c r="K292" s="12"/>
      <c r="L292" s="199"/>
      <c r="M292" s="204"/>
      <c r="N292" s="205"/>
      <c r="O292" s="205"/>
      <c r="P292" s="205"/>
      <c r="Q292" s="205"/>
      <c r="R292" s="205"/>
      <c r="S292" s="205"/>
      <c r="T292" s="206"/>
      <c r="U292" s="12"/>
      <c r="V292" s="12"/>
      <c r="W292" s="12"/>
      <c r="X292" s="12"/>
      <c r="Y292" s="12"/>
      <c r="Z292" s="12"/>
      <c r="AA292" s="12"/>
      <c r="AB292" s="12"/>
      <c r="AC292" s="12"/>
      <c r="AD292" s="12"/>
      <c r="AE292" s="12"/>
      <c r="AT292" s="200" t="s">
        <v>386</v>
      </c>
      <c r="AU292" s="200" t="s">
        <v>80</v>
      </c>
      <c r="AV292" s="12" t="s">
        <v>86</v>
      </c>
      <c r="AW292" s="12" t="s">
        <v>30</v>
      </c>
      <c r="AX292" s="12" t="s">
        <v>73</v>
      </c>
      <c r="AY292" s="200" t="s">
        <v>131</v>
      </c>
    </row>
    <row r="293" s="13" customFormat="1">
      <c r="A293" s="13"/>
      <c r="B293" s="207"/>
      <c r="C293" s="13"/>
      <c r="D293" s="185" t="s">
        <v>386</v>
      </c>
      <c r="E293" s="208" t="s">
        <v>1</v>
      </c>
      <c r="F293" s="209" t="s">
        <v>517</v>
      </c>
      <c r="G293" s="13"/>
      <c r="H293" s="208" t="s">
        <v>1</v>
      </c>
      <c r="I293" s="210"/>
      <c r="J293" s="13"/>
      <c r="K293" s="13"/>
      <c r="L293" s="207"/>
      <c r="M293" s="211"/>
      <c r="N293" s="212"/>
      <c r="O293" s="212"/>
      <c r="P293" s="212"/>
      <c r="Q293" s="212"/>
      <c r="R293" s="212"/>
      <c r="S293" s="212"/>
      <c r="T293" s="213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08" t="s">
        <v>386</v>
      </c>
      <c r="AU293" s="208" t="s">
        <v>80</v>
      </c>
      <c r="AV293" s="13" t="s">
        <v>80</v>
      </c>
      <c r="AW293" s="13" t="s">
        <v>30</v>
      </c>
      <c r="AX293" s="13" t="s">
        <v>73</v>
      </c>
      <c r="AY293" s="208" t="s">
        <v>131</v>
      </c>
    </row>
    <row r="294" s="12" customFormat="1">
      <c r="A294" s="12"/>
      <c r="B294" s="199"/>
      <c r="C294" s="12"/>
      <c r="D294" s="185" t="s">
        <v>386</v>
      </c>
      <c r="E294" s="200" t="s">
        <v>294</v>
      </c>
      <c r="F294" s="201" t="s">
        <v>642</v>
      </c>
      <c r="G294" s="12"/>
      <c r="H294" s="202">
        <v>115.5</v>
      </c>
      <c r="I294" s="203"/>
      <c r="J294" s="12"/>
      <c r="K294" s="12"/>
      <c r="L294" s="199"/>
      <c r="M294" s="204"/>
      <c r="N294" s="205"/>
      <c r="O294" s="205"/>
      <c r="P294" s="205"/>
      <c r="Q294" s="205"/>
      <c r="R294" s="205"/>
      <c r="S294" s="205"/>
      <c r="T294" s="206"/>
      <c r="U294" s="12"/>
      <c r="V294" s="12"/>
      <c r="W294" s="12"/>
      <c r="X294" s="12"/>
      <c r="Y294" s="12"/>
      <c r="Z294" s="12"/>
      <c r="AA294" s="12"/>
      <c r="AB294" s="12"/>
      <c r="AC294" s="12"/>
      <c r="AD294" s="12"/>
      <c r="AE294" s="12"/>
      <c r="AT294" s="200" t="s">
        <v>386</v>
      </c>
      <c r="AU294" s="200" t="s">
        <v>80</v>
      </c>
      <c r="AV294" s="12" t="s">
        <v>86</v>
      </c>
      <c r="AW294" s="12" t="s">
        <v>30</v>
      </c>
      <c r="AX294" s="12" t="s">
        <v>73</v>
      </c>
      <c r="AY294" s="200" t="s">
        <v>131</v>
      </c>
    </row>
    <row r="295" s="12" customFormat="1">
      <c r="A295" s="12"/>
      <c r="B295" s="199"/>
      <c r="C295" s="12"/>
      <c r="D295" s="185" t="s">
        <v>386</v>
      </c>
      <c r="E295" s="200" t="s">
        <v>321</v>
      </c>
      <c r="F295" s="201" t="s">
        <v>643</v>
      </c>
      <c r="G295" s="12"/>
      <c r="H295" s="202">
        <v>65.540000000000006</v>
      </c>
      <c r="I295" s="203"/>
      <c r="J295" s="12"/>
      <c r="K295" s="12"/>
      <c r="L295" s="199"/>
      <c r="M295" s="204"/>
      <c r="N295" s="205"/>
      <c r="O295" s="205"/>
      <c r="P295" s="205"/>
      <c r="Q295" s="205"/>
      <c r="R295" s="205"/>
      <c r="S295" s="205"/>
      <c r="T295" s="206"/>
      <c r="U295" s="12"/>
      <c r="V295" s="12"/>
      <c r="W295" s="12"/>
      <c r="X295" s="12"/>
      <c r="Y295" s="12"/>
      <c r="Z295" s="12"/>
      <c r="AA295" s="12"/>
      <c r="AB295" s="12"/>
      <c r="AC295" s="12"/>
      <c r="AD295" s="12"/>
      <c r="AE295" s="12"/>
      <c r="AT295" s="200" t="s">
        <v>386</v>
      </c>
      <c r="AU295" s="200" t="s">
        <v>80</v>
      </c>
      <c r="AV295" s="12" t="s">
        <v>86</v>
      </c>
      <c r="AW295" s="12" t="s">
        <v>30</v>
      </c>
      <c r="AX295" s="12" t="s">
        <v>73</v>
      </c>
      <c r="AY295" s="200" t="s">
        <v>131</v>
      </c>
    </row>
    <row r="296" s="12" customFormat="1">
      <c r="A296" s="12"/>
      <c r="B296" s="199"/>
      <c r="C296" s="12"/>
      <c r="D296" s="185" t="s">
        <v>386</v>
      </c>
      <c r="E296" s="200" t="s">
        <v>644</v>
      </c>
      <c r="F296" s="201" t="s">
        <v>645</v>
      </c>
      <c r="G296" s="12"/>
      <c r="H296" s="202">
        <v>358.58999999999997</v>
      </c>
      <c r="I296" s="203"/>
      <c r="J296" s="12"/>
      <c r="K296" s="12"/>
      <c r="L296" s="199"/>
      <c r="M296" s="204"/>
      <c r="N296" s="205"/>
      <c r="O296" s="205"/>
      <c r="P296" s="205"/>
      <c r="Q296" s="205"/>
      <c r="R296" s="205"/>
      <c r="S296" s="205"/>
      <c r="T296" s="206"/>
      <c r="U296" s="12"/>
      <c r="V296" s="12"/>
      <c r="W296" s="12"/>
      <c r="X296" s="12"/>
      <c r="Y296" s="12"/>
      <c r="Z296" s="12"/>
      <c r="AA296" s="12"/>
      <c r="AB296" s="12"/>
      <c r="AC296" s="12"/>
      <c r="AD296" s="12"/>
      <c r="AE296" s="12"/>
      <c r="AT296" s="200" t="s">
        <v>386</v>
      </c>
      <c r="AU296" s="200" t="s">
        <v>80</v>
      </c>
      <c r="AV296" s="12" t="s">
        <v>86</v>
      </c>
      <c r="AW296" s="12" t="s">
        <v>30</v>
      </c>
      <c r="AX296" s="12" t="s">
        <v>80</v>
      </c>
      <c r="AY296" s="200" t="s">
        <v>131</v>
      </c>
    </row>
    <row r="297" s="2" customFormat="1" ht="24.15" customHeight="1">
      <c r="A297" s="35"/>
      <c r="B297" s="171"/>
      <c r="C297" s="172" t="s">
        <v>646</v>
      </c>
      <c r="D297" s="172" t="s">
        <v>132</v>
      </c>
      <c r="E297" s="173" t="s">
        <v>647</v>
      </c>
      <c r="F297" s="174" t="s">
        <v>648</v>
      </c>
      <c r="G297" s="175" t="s">
        <v>380</v>
      </c>
      <c r="H297" s="176">
        <v>348.08699999999999</v>
      </c>
      <c r="I297" s="177"/>
      <c r="J297" s="178">
        <f>ROUND(I297*H297,2)</f>
        <v>0</v>
      </c>
      <c r="K297" s="174" t="s">
        <v>381</v>
      </c>
      <c r="L297" s="36"/>
      <c r="M297" s="179" t="s">
        <v>1</v>
      </c>
      <c r="N297" s="180" t="s">
        <v>38</v>
      </c>
      <c r="O297" s="74"/>
      <c r="P297" s="181">
        <f>O297*H297</f>
        <v>0</v>
      </c>
      <c r="Q297" s="181">
        <v>0</v>
      </c>
      <c r="R297" s="181">
        <f>Q297*H297</f>
        <v>0</v>
      </c>
      <c r="S297" s="181">
        <v>0</v>
      </c>
      <c r="T297" s="182">
        <f>S297*H297</f>
        <v>0</v>
      </c>
      <c r="U297" s="35"/>
      <c r="V297" s="35"/>
      <c r="W297" s="35"/>
      <c r="X297" s="35"/>
      <c r="Y297" s="35"/>
      <c r="Z297" s="35"/>
      <c r="AA297" s="35"/>
      <c r="AB297" s="35"/>
      <c r="AC297" s="35"/>
      <c r="AD297" s="35"/>
      <c r="AE297" s="35"/>
      <c r="AR297" s="183" t="s">
        <v>130</v>
      </c>
      <c r="AT297" s="183" t="s">
        <v>132</v>
      </c>
      <c r="AU297" s="183" t="s">
        <v>80</v>
      </c>
      <c r="AY297" s="16" t="s">
        <v>131</v>
      </c>
      <c r="BE297" s="184">
        <f>IF(N297="základní",J297,0)</f>
        <v>0</v>
      </c>
      <c r="BF297" s="184">
        <f>IF(N297="snížená",J297,0)</f>
        <v>0</v>
      </c>
      <c r="BG297" s="184">
        <f>IF(N297="zákl. přenesená",J297,0)</f>
        <v>0</v>
      </c>
      <c r="BH297" s="184">
        <f>IF(N297="sníž. přenesená",J297,0)</f>
        <v>0</v>
      </c>
      <c r="BI297" s="184">
        <f>IF(N297="nulová",J297,0)</f>
        <v>0</v>
      </c>
      <c r="BJ297" s="16" t="s">
        <v>80</v>
      </c>
      <c r="BK297" s="184">
        <f>ROUND(I297*H297,2)</f>
        <v>0</v>
      </c>
      <c r="BL297" s="16" t="s">
        <v>130</v>
      </c>
      <c r="BM297" s="183" t="s">
        <v>649</v>
      </c>
    </row>
    <row r="298" s="2" customFormat="1">
      <c r="A298" s="35"/>
      <c r="B298" s="36"/>
      <c r="C298" s="35"/>
      <c r="D298" s="185" t="s">
        <v>138</v>
      </c>
      <c r="E298" s="35"/>
      <c r="F298" s="186" t="s">
        <v>648</v>
      </c>
      <c r="G298" s="35"/>
      <c r="H298" s="35"/>
      <c r="I298" s="187"/>
      <c r="J298" s="35"/>
      <c r="K298" s="35"/>
      <c r="L298" s="36"/>
      <c r="M298" s="188"/>
      <c r="N298" s="189"/>
      <c r="O298" s="74"/>
      <c r="P298" s="74"/>
      <c r="Q298" s="74"/>
      <c r="R298" s="74"/>
      <c r="S298" s="74"/>
      <c r="T298" s="75"/>
      <c r="U298" s="35"/>
      <c r="V298" s="35"/>
      <c r="W298" s="35"/>
      <c r="X298" s="35"/>
      <c r="Y298" s="35"/>
      <c r="Z298" s="35"/>
      <c r="AA298" s="35"/>
      <c r="AB298" s="35"/>
      <c r="AC298" s="35"/>
      <c r="AD298" s="35"/>
      <c r="AE298" s="35"/>
      <c r="AT298" s="16" t="s">
        <v>138</v>
      </c>
      <c r="AU298" s="16" t="s">
        <v>80</v>
      </c>
    </row>
    <row r="299" s="2" customFormat="1">
      <c r="A299" s="35"/>
      <c r="B299" s="36"/>
      <c r="C299" s="35"/>
      <c r="D299" s="197" t="s">
        <v>384</v>
      </c>
      <c r="E299" s="35"/>
      <c r="F299" s="198" t="s">
        <v>650</v>
      </c>
      <c r="G299" s="35"/>
      <c r="H299" s="35"/>
      <c r="I299" s="187"/>
      <c r="J299" s="35"/>
      <c r="K299" s="35"/>
      <c r="L299" s="36"/>
      <c r="M299" s="188"/>
      <c r="N299" s="189"/>
      <c r="O299" s="74"/>
      <c r="P299" s="74"/>
      <c r="Q299" s="74"/>
      <c r="R299" s="74"/>
      <c r="S299" s="74"/>
      <c r="T299" s="75"/>
      <c r="U299" s="35"/>
      <c r="V299" s="35"/>
      <c r="W299" s="35"/>
      <c r="X299" s="35"/>
      <c r="Y299" s="35"/>
      <c r="Z299" s="35"/>
      <c r="AA299" s="35"/>
      <c r="AB299" s="35"/>
      <c r="AC299" s="35"/>
      <c r="AD299" s="35"/>
      <c r="AE299" s="35"/>
      <c r="AT299" s="16" t="s">
        <v>384</v>
      </c>
      <c r="AU299" s="16" t="s">
        <v>80</v>
      </c>
    </row>
    <row r="300" s="13" customFormat="1">
      <c r="A300" s="13"/>
      <c r="B300" s="207"/>
      <c r="C300" s="13"/>
      <c r="D300" s="185" t="s">
        <v>386</v>
      </c>
      <c r="E300" s="208" t="s">
        <v>1</v>
      </c>
      <c r="F300" s="209" t="s">
        <v>651</v>
      </c>
      <c r="G300" s="13"/>
      <c r="H300" s="208" t="s">
        <v>1</v>
      </c>
      <c r="I300" s="210"/>
      <c r="J300" s="13"/>
      <c r="K300" s="13"/>
      <c r="L300" s="207"/>
      <c r="M300" s="211"/>
      <c r="N300" s="212"/>
      <c r="O300" s="212"/>
      <c r="P300" s="212"/>
      <c r="Q300" s="212"/>
      <c r="R300" s="212"/>
      <c r="S300" s="212"/>
      <c r="T300" s="213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08" t="s">
        <v>386</v>
      </c>
      <c r="AU300" s="208" t="s">
        <v>80</v>
      </c>
      <c r="AV300" s="13" t="s">
        <v>80</v>
      </c>
      <c r="AW300" s="13" t="s">
        <v>30</v>
      </c>
      <c r="AX300" s="13" t="s">
        <v>73</v>
      </c>
      <c r="AY300" s="208" t="s">
        <v>131</v>
      </c>
    </row>
    <row r="301" s="13" customFormat="1">
      <c r="A301" s="13"/>
      <c r="B301" s="207"/>
      <c r="C301" s="13"/>
      <c r="D301" s="185" t="s">
        <v>386</v>
      </c>
      <c r="E301" s="208" t="s">
        <v>1</v>
      </c>
      <c r="F301" s="209" t="s">
        <v>587</v>
      </c>
      <c r="G301" s="13"/>
      <c r="H301" s="208" t="s">
        <v>1</v>
      </c>
      <c r="I301" s="210"/>
      <c r="J301" s="13"/>
      <c r="K301" s="13"/>
      <c r="L301" s="207"/>
      <c r="M301" s="211"/>
      <c r="N301" s="212"/>
      <c r="O301" s="212"/>
      <c r="P301" s="212"/>
      <c r="Q301" s="212"/>
      <c r="R301" s="212"/>
      <c r="S301" s="212"/>
      <c r="T301" s="213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08" t="s">
        <v>386</v>
      </c>
      <c r="AU301" s="208" t="s">
        <v>80</v>
      </c>
      <c r="AV301" s="13" t="s">
        <v>80</v>
      </c>
      <c r="AW301" s="13" t="s">
        <v>30</v>
      </c>
      <c r="AX301" s="13" t="s">
        <v>73</v>
      </c>
      <c r="AY301" s="208" t="s">
        <v>131</v>
      </c>
    </row>
    <row r="302" s="13" customFormat="1">
      <c r="A302" s="13"/>
      <c r="B302" s="207"/>
      <c r="C302" s="13"/>
      <c r="D302" s="185" t="s">
        <v>386</v>
      </c>
      <c r="E302" s="208" t="s">
        <v>1</v>
      </c>
      <c r="F302" s="209" t="s">
        <v>513</v>
      </c>
      <c r="G302" s="13"/>
      <c r="H302" s="208" t="s">
        <v>1</v>
      </c>
      <c r="I302" s="210"/>
      <c r="J302" s="13"/>
      <c r="K302" s="13"/>
      <c r="L302" s="207"/>
      <c r="M302" s="211"/>
      <c r="N302" s="212"/>
      <c r="O302" s="212"/>
      <c r="P302" s="212"/>
      <c r="Q302" s="212"/>
      <c r="R302" s="212"/>
      <c r="S302" s="212"/>
      <c r="T302" s="213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08" t="s">
        <v>386</v>
      </c>
      <c r="AU302" s="208" t="s">
        <v>80</v>
      </c>
      <c r="AV302" s="13" t="s">
        <v>80</v>
      </c>
      <c r="AW302" s="13" t="s">
        <v>30</v>
      </c>
      <c r="AX302" s="13" t="s">
        <v>73</v>
      </c>
      <c r="AY302" s="208" t="s">
        <v>131</v>
      </c>
    </row>
    <row r="303" s="12" customFormat="1">
      <c r="A303" s="12"/>
      <c r="B303" s="199"/>
      <c r="C303" s="12"/>
      <c r="D303" s="185" t="s">
        <v>386</v>
      </c>
      <c r="E303" s="200" t="s">
        <v>652</v>
      </c>
      <c r="F303" s="201" t="s">
        <v>599</v>
      </c>
      <c r="G303" s="12"/>
      <c r="H303" s="202">
        <v>111.20999999999999</v>
      </c>
      <c r="I303" s="203"/>
      <c r="J303" s="12"/>
      <c r="K303" s="12"/>
      <c r="L303" s="199"/>
      <c r="M303" s="204"/>
      <c r="N303" s="205"/>
      <c r="O303" s="205"/>
      <c r="P303" s="205"/>
      <c r="Q303" s="205"/>
      <c r="R303" s="205"/>
      <c r="S303" s="205"/>
      <c r="T303" s="206"/>
      <c r="U303" s="12"/>
      <c r="V303" s="12"/>
      <c r="W303" s="12"/>
      <c r="X303" s="12"/>
      <c r="Y303" s="12"/>
      <c r="Z303" s="12"/>
      <c r="AA303" s="12"/>
      <c r="AB303" s="12"/>
      <c r="AC303" s="12"/>
      <c r="AD303" s="12"/>
      <c r="AE303" s="12"/>
      <c r="AT303" s="200" t="s">
        <v>386</v>
      </c>
      <c r="AU303" s="200" t="s">
        <v>80</v>
      </c>
      <c r="AV303" s="12" t="s">
        <v>86</v>
      </c>
      <c r="AW303" s="12" t="s">
        <v>30</v>
      </c>
      <c r="AX303" s="12" t="s">
        <v>73</v>
      </c>
      <c r="AY303" s="200" t="s">
        <v>131</v>
      </c>
    </row>
    <row r="304" s="12" customFormat="1">
      <c r="A304" s="12"/>
      <c r="B304" s="199"/>
      <c r="C304" s="12"/>
      <c r="D304" s="185" t="s">
        <v>386</v>
      </c>
      <c r="E304" s="200" t="s">
        <v>249</v>
      </c>
      <c r="F304" s="201" t="s">
        <v>516</v>
      </c>
      <c r="G304" s="12"/>
      <c r="H304" s="202">
        <v>66.340000000000003</v>
      </c>
      <c r="I304" s="203"/>
      <c r="J304" s="12"/>
      <c r="K304" s="12"/>
      <c r="L304" s="199"/>
      <c r="M304" s="204"/>
      <c r="N304" s="205"/>
      <c r="O304" s="205"/>
      <c r="P304" s="205"/>
      <c r="Q304" s="205"/>
      <c r="R304" s="205"/>
      <c r="S304" s="205"/>
      <c r="T304" s="206"/>
      <c r="U304" s="12"/>
      <c r="V304" s="12"/>
      <c r="W304" s="12"/>
      <c r="X304" s="12"/>
      <c r="Y304" s="12"/>
      <c r="Z304" s="12"/>
      <c r="AA304" s="12"/>
      <c r="AB304" s="12"/>
      <c r="AC304" s="12"/>
      <c r="AD304" s="12"/>
      <c r="AE304" s="12"/>
      <c r="AT304" s="200" t="s">
        <v>386</v>
      </c>
      <c r="AU304" s="200" t="s">
        <v>80</v>
      </c>
      <c r="AV304" s="12" t="s">
        <v>86</v>
      </c>
      <c r="AW304" s="12" t="s">
        <v>30</v>
      </c>
      <c r="AX304" s="12" t="s">
        <v>73</v>
      </c>
      <c r="AY304" s="200" t="s">
        <v>131</v>
      </c>
    </row>
    <row r="305" s="13" customFormat="1">
      <c r="A305" s="13"/>
      <c r="B305" s="207"/>
      <c r="C305" s="13"/>
      <c r="D305" s="185" t="s">
        <v>386</v>
      </c>
      <c r="E305" s="208" t="s">
        <v>1</v>
      </c>
      <c r="F305" s="209" t="s">
        <v>517</v>
      </c>
      <c r="G305" s="13"/>
      <c r="H305" s="208" t="s">
        <v>1</v>
      </c>
      <c r="I305" s="210"/>
      <c r="J305" s="13"/>
      <c r="K305" s="13"/>
      <c r="L305" s="207"/>
      <c r="M305" s="211"/>
      <c r="N305" s="212"/>
      <c r="O305" s="212"/>
      <c r="P305" s="212"/>
      <c r="Q305" s="212"/>
      <c r="R305" s="212"/>
      <c r="S305" s="212"/>
      <c r="T305" s="213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08" t="s">
        <v>386</v>
      </c>
      <c r="AU305" s="208" t="s">
        <v>80</v>
      </c>
      <c r="AV305" s="13" t="s">
        <v>80</v>
      </c>
      <c r="AW305" s="13" t="s">
        <v>30</v>
      </c>
      <c r="AX305" s="13" t="s">
        <v>73</v>
      </c>
      <c r="AY305" s="208" t="s">
        <v>131</v>
      </c>
    </row>
    <row r="306" s="12" customFormat="1">
      <c r="A306" s="12"/>
      <c r="B306" s="199"/>
      <c r="C306" s="12"/>
      <c r="D306" s="185" t="s">
        <v>386</v>
      </c>
      <c r="E306" s="200" t="s">
        <v>296</v>
      </c>
      <c r="F306" s="201" t="s">
        <v>518</v>
      </c>
      <c r="G306" s="12"/>
      <c r="H306" s="202">
        <v>107.955</v>
      </c>
      <c r="I306" s="203"/>
      <c r="J306" s="12"/>
      <c r="K306" s="12"/>
      <c r="L306" s="199"/>
      <c r="M306" s="204"/>
      <c r="N306" s="205"/>
      <c r="O306" s="205"/>
      <c r="P306" s="205"/>
      <c r="Q306" s="205"/>
      <c r="R306" s="205"/>
      <c r="S306" s="205"/>
      <c r="T306" s="206"/>
      <c r="U306" s="12"/>
      <c r="V306" s="12"/>
      <c r="W306" s="12"/>
      <c r="X306" s="12"/>
      <c r="Y306" s="12"/>
      <c r="Z306" s="12"/>
      <c r="AA306" s="12"/>
      <c r="AB306" s="12"/>
      <c r="AC306" s="12"/>
      <c r="AD306" s="12"/>
      <c r="AE306" s="12"/>
      <c r="AT306" s="200" t="s">
        <v>386</v>
      </c>
      <c r="AU306" s="200" t="s">
        <v>80</v>
      </c>
      <c r="AV306" s="12" t="s">
        <v>86</v>
      </c>
      <c r="AW306" s="12" t="s">
        <v>30</v>
      </c>
      <c r="AX306" s="12" t="s">
        <v>73</v>
      </c>
      <c r="AY306" s="200" t="s">
        <v>131</v>
      </c>
    </row>
    <row r="307" s="12" customFormat="1">
      <c r="A307" s="12"/>
      <c r="B307" s="199"/>
      <c r="C307" s="12"/>
      <c r="D307" s="185" t="s">
        <v>386</v>
      </c>
      <c r="E307" s="200" t="s">
        <v>323</v>
      </c>
      <c r="F307" s="201" t="s">
        <v>519</v>
      </c>
      <c r="G307" s="12"/>
      <c r="H307" s="202">
        <v>62.582000000000001</v>
      </c>
      <c r="I307" s="203"/>
      <c r="J307" s="12"/>
      <c r="K307" s="12"/>
      <c r="L307" s="199"/>
      <c r="M307" s="204"/>
      <c r="N307" s="205"/>
      <c r="O307" s="205"/>
      <c r="P307" s="205"/>
      <c r="Q307" s="205"/>
      <c r="R307" s="205"/>
      <c r="S307" s="205"/>
      <c r="T307" s="206"/>
      <c r="U307" s="12"/>
      <c r="V307" s="12"/>
      <c r="W307" s="12"/>
      <c r="X307" s="12"/>
      <c r="Y307" s="12"/>
      <c r="Z307" s="12"/>
      <c r="AA307" s="12"/>
      <c r="AB307" s="12"/>
      <c r="AC307" s="12"/>
      <c r="AD307" s="12"/>
      <c r="AE307" s="12"/>
      <c r="AT307" s="200" t="s">
        <v>386</v>
      </c>
      <c r="AU307" s="200" t="s">
        <v>80</v>
      </c>
      <c r="AV307" s="12" t="s">
        <v>86</v>
      </c>
      <c r="AW307" s="12" t="s">
        <v>30</v>
      </c>
      <c r="AX307" s="12" t="s">
        <v>73</v>
      </c>
      <c r="AY307" s="200" t="s">
        <v>131</v>
      </c>
    </row>
    <row r="308" s="12" customFormat="1">
      <c r="A308" s="12"/>
      <c r="B308" s="199"/>
      <c r="C308" s="12"/>
      <c r="D308" s="185" t="s">
        <v>386</v>
      </c>
      <c r="E308" s="200" t="s">
        <v>653</v>
      </c>
      <c r="F308" s="201" t="s">
        <v>654</v>
      </c>
      <c r="G308" s="12"/>
      <c r="H308" s="202">
        <v>348.08699999999999</v>
      </c>
      <c r="I308" s="203"/>
      <c r="J308" s="12"/>
      <c r="K308" s="12"/>
      <c r="L308" s="199"/>
      <c r="M308" s="204"/>
      <c r="N308" s="205"/>
      <c r="O308" s="205"/>
      <c r="P308" s="205"/>
      <c r="Q308" s="205"/>
      <c r="R308" s="205"/>
      <c r="S308" s="205"/>
      <c r="T308" s="206"/>
      <c r="U308" s="12"/>
      <c r="V308" s="12"/>
      <c r="W308" s="12"/>
      <c r="X308" s="12"/>
      <c r="Y308" s="12"/>
      <c r="Z308" s="12"/>
      <c r="AA308" s="12"/>
      <c r="AB308" s="12"/>
      <c r="AC308" s="12"/>
      <c r="AD308" s="12"/>
      <c r="AE308" s="12"/>
      <c r="AT308" s="200" t="s">
        <v>386</v>
      </c>
      <c r="AU308" s="200" t="s">
        <v>80</v>
      </c>
      <c r="AV308" s="12" t="s">
        <v>86</v>
      </c>
      <c r="AW308" s="12" t="s">
        <v>30</v>
      </c>
      <c r="AX308" s="12" t="s">
        <v>80</v>
      </c>
      <c r="AY308" s="200" t="s">
        <v>131</v>
      </c>
    </row>
    <row r="309" s="11" customFormat="1" ht="25.92" customHeight="1">
      <c r="A309" s="11"/>
      <c r="B309" s="160"/>
      <c r="C309" s="11"/>
      <c r="D309" s="161" t="s">
        <v>72</v>
      </c>
      <c r="E309" s="162" t="s">
        <v>190</v>
      </c>
      <c r="F309" s="162" t="s">
        <v>655</v>
      </c>
      <c r="G309" s="11"/>
      <c r="H309" s="11"/>
      <c r="I309" s="163"/>
      <c r="J309" s="164">
        <f>BK309</f>
        <v>0</v>
      </c>
      <c r="K309" s="11"/>
      <c r="L309" s="160"/>
      <c r="M309" s="165"/>
      <c r="N309" s="166"/>
      <c r="O309" s="166"/>
      <c r="P309" s="167">
        <f>SUM(P310:P411)</f>
        <v>0</v>
      </c>
      <c r="Q309" s="166"/>
      <c r="R309" s="167">
        <f>SUM(R310:R411)</f>
        <v>33.701399200000004</v>
      </c>
      <c r="S309" s="166"/>
      <c r="T309" s="168">
        <f>SUM(T310:T411)</f>
        <v>5.1414400000000002</v>
      </c>
      <c r="U309" s="11"/>
      <c r="V309" s="11"/>
      <c r="W309" s="11"/>
      <c r="X309" s="11"/>
      <c r="Y309" s="11"/>
      <c r="Z309" s="11"/>
      <c r="AA309" s="11"/>
      <c r="AB309" s="11"/>
      <c r="AC309" s="11"/>
      <c r="AD309" s="11"/>
      <c r="AE309" s="11"/>
      <c r="AR309" s="161" t="s">
        <v>130</v>
      </c>
      <c r="AT309" s="169" t="s">
        <v>72</v>
      </c>
      <c r="AU309" s="169" t="s">
        <v>73</v>
      </c>
      <c r="AY309" s="161" t="s">
        <v>131</v>
      </c>
      <c r="BK309" s="170">
        <f>SUM(BK310:BK411)</f>
        <v>0</v>
      </c>
    </row>
    <row r="310" s="2" customFormat="1" ht="24.15" customHeight="1">
      <c r="A310" s="35"/>
      <c r="B310" s="171"/>
      <c r="C310" s="172" t="s">
        <v>656</v>
      </c>
      <c r="D310" s="172" t="s">
        <v>132</v>
      </c>
      <c r="E310" s="173" t="s">
        <v>657</v>
      </c>
      <c r="F310" s="174" t="s">
        <v>658</v>
      </c>
      <c r="G310" s="175" t="s">
        <v>434</v>
      </c>
      <c r="H310" s="176">
        <v>4</v>
      </c>
      <c r="I310" s="177"/>
      <c r="J310" s="178">
        <f>ROUND(I310*H310,2)</f>
        <v>0</v>
      </c>
      <c r="K310" s="174" t="s">
        <v>381</v>
      </c>
      <c r="L310" s="36"/>
      <c r="M310" s="179" t="s">
        <v>1</v>
      </c>
      <c r="N310" s="180" t="s">
        <v>38</v>
      </c>
      <c r="O310" s="74"/>
      <c r="P310" s="181">
        <f>O310*H310</f>
        <v>0</v>
      </c>
      <c r="Q310" s="181">
        <v>0.56032000000000004</v>
      </c>
      <c r="R310" s="181">
        <f>Q310*H310</f>
        <v>2.2412800000000002</v>
      </c>
      <c r="S310" s="181">
        <v>0</v>
      </c>
      <c r="T310" s="182">
        <f>S310*H310</f>
        <v>0</v>
      </c>
      <c r="U310" s="35"/>
      <c r="V310" s="35"/>
      <c r="W310" s="35"/>
      <c r="X310" s="35"/>
      <c r="Y310" s="35"/>
      <c r="Z310" s="35"/>
      <c r="AA310" s="35"/>
      <c r="AB310" s="35"/>
      <c r="AC310" s="35"/>
      <c r="AD310" s="35"/>
      <c r="AE310" s="35"/>
      <c r="AR310" s="183" t="s">
        <v>130</v>
      </c>
      <c r="AT310" s="183" t="s">
        <v>132</v>
      </c>
      <c r="AU310" s="183" t="s">
        <v>80</v>
      </c>
      <c r="AY310" s="16" t="s">
        <v>131</v>
      </c>
      <c r="BE310" s="184">
        <f>IF(N310="základní",J310,0)</f>
        <v>0</v>
      </c>
      <c r="BF310" s="184">
        <f>IF(N310="snížená",J310,0)</f>
        <v>0</v>
      </c>
      <c r="BG310" s="184">
        <f>IF(N310="zákl. přenesená",J310,0)</f>
        <v>0</v>
      </c>
      <c r="BH310" s="184">
        <f>IF(N310="sníž. přenesená",J310,0)</f>
        <v>0</v>
      </c>
      <c r="BI310" s="184">
        <f>IF(N310="nulová",J310,0)</f>
        <v>0</v>
      </c>
      <c r="BJ310" s="16" t="s">
        <v>80</v>
      </c>
      <c r="BK310" s="184">
        <f>ROUND(I310*H310,2)</f>
        <v>0</v>
      </c>
      <c r="BL310" s="16" t="s">
        <v>130</v>
      </c>
      <c r="BM310" s="183" t="s">
        <v>659</v>
      </c>
    </row>
    <row r="311" s="2" customFormat="1">
      <c r="A311" s="35"/>
      <c r="B311" s="36"/>
      <c r="C311" s="35"/>
      <c r="D311" s="185" t="s">
        <v>138</v>
      </c>
      <c r="E311" s="35"/>
      <c r="F311" s="186" t="s">
        <v>660</v>
      </c>
      <c r="G311" s="35"/>
      <c r="H311" s="35"/>
      <c r="I311" s="187"/>
      <c r="J311" s="35"/>
      <c r="K311" s="35"/>
      <c r="L311" s="36"/>
      <c r="M311" s="188"/>
      <c r="N311" s="189"/>
      <c r="O311" s="74"/>
      <c r="P311" s="74"/>
      <c r="Q311" s="74"/>
      <c r="R311" s="74"/>
      <c r="S311" s="74"/>
      <c r="T311" s="75"/>
      <c r="U311" s="35"/>
      <c r="V311" s="35"/>
      <c r="W311" s="35"/>
      <c r="X311" s="35"/>
      <c r="Y311" s="35"/>
      <c r="Z311" s="35"/>
      <c r="AA311" s="35"/>
      <c r="AB311" s="35"/>
      <c r="AC311" s="35"/>
      <c r="AD311" s="35"/>
      <c r="AE311" s="35"/>
      <c r="AT311" s="16" t="s">
        <v>138</v>
      </c>
      <c r="AU311" s="16" t="s">
        <v>80</v>
      </c>
    </row>
    <row r="312" s="2" customFormat="1">
      <c r="A312" s="35"/>
      <c r="B312" s="36"/>
      <c r="C312" s="35"/>
      <c r="D312" s="197" t="s">
        <v>384</v>
      </c>
      <c r="E312" s="35"/>
      <c r="F312" s="198" t="s">
        <v>661</v>
      </c>
      <c r="G312" s="35"/>
      <c r="H312" s="35"/>
      <c r="I312" s="187"/>
      <c r="J312" s="35"/>
      <c r="K312" s="35"/>
      <c r="L312" s="36"/>
      <c r="M312" s="188"/>
      <c r="N312" s="189"/>
      <c r="O312" s="74"/>
      <c r="P312" s="74"/>
      <c r="Q312" s="74"/>
      <c r="R312" s="74"/>
      <c r="S312" s="74"/>
      <c r="T312" s="75"/>
      <c r="U312" s="35"/>
      <c r="V312" s="35"/>
      <c r="W312" s="35"/>
      <c r="X312" s="35"/>
      <c r="Y312" s="35"/>
      <c r="Z312" s="35"/>
      <c r="AA312" s="35"/>
      <c r="AB312" s="35"/>
      <c r="AC312" s="35"/>
      <c r="AD312" s="35"/>
      <c r="AE312" s="35"/>
      <c r="AT312" s="16" t="s">
        <v>384</v>
      </c>
      <c r="AU312" s="16" t="s">
        <v>80</v>
      </c>
    </row>
    <row r="313" s="13" customFormat="1">
      <c r="A313" s="13"/>
      <c r="B313" s="207"/>
      <c r="C313" s="13"/>
      <c r="D313" s="185" t="s">
        <v>386</v>
      </c>
      <c r="E313" s="208" t="s">
        <v>1</v>
      </c>
      <c r="F313" s="209" t="s">
        <v>587</v>
      </c>
      <c r="G313" s="13"/>
      <c r="H313" s="208" t="s">
        <v>1</v>
      </c>
      <c r="I313" s="210"/>
      <c r="J313" s="13"/>
      <c r="K313" s="13"/>
      <c r="L313" s="207"/>
      <c r="M313" s="211"/>
      <c r="N313" s="212"/>
      <c r="O313" s="212"/>
      <c r="P313" s="212"/>
      <c r="Q313" s="212"/>
      <c r="R313" s="212"/>
      <c r="S313" s="212"/>
      <c r="T313" s="213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08" t="s">
        <v>386</v>
      </c>
      <c r="AU313" s="208" t="s">
        <v>80</v>
      </c>
      <c r="AV313" s="13" t="s">
        <v>80</v>
      </c>
      <c r="AW313" s="13" t="s">
        <v>30</v>
      </c>
      <c r="AX313" s="13" t="s">
        <v>73</v>
      </c>
      <c r="AY313" s="208" t="s">
        <v>131</v>
      </c>
    </row>
    <row r="314" s="12" customFormat="1">
      <c r="A314" s="12"/>
      <c r="B314" s="199"/>
      <c r="C314" s="12"/>
      <c r="D314" s="185" t="s">
        <v>386</v>
      </c>
      <c r="E314" s="200" t="s">
        <v>225</v>
      </c>
      <c r="F314" s="201" t="s">
        <v>662</v>
      </c>
      <c r="G314" s="12"/>
      <c r="H314" s="202">
        <v>4</v>
      </c>
      <c r="I314" s="203"/>
      <c r="J314" s="12"/>
      <c r="K314" s="12"/>
      <c r="L314" s="199"/>
      <c r="M314" s="204"/>
      <c r="N314" s="205"/>
      <c r="O314" s="205"/>
      <c r="P314" s="205"/>
      <c r="Q314" s="205"/>
      <c r="R314" s="205"/>
      <c r="S314" s="205"/>
      <c r="T314" s="206"/>
      <c r="U314" s="12"/>
      <c r="V314" s="12"/>
      <c r="W314" s="12"/>
      <c r="X314" s="12"/>
      <c r="Y314" s="12"/>
      <c r="Z314" s="12"/>
      <c r="AA314" s="12"/>
      <c r="AB314" s="12"/>
      <c r="AC314" s="12"/>
      <c r="AD314" s="12"/>
      <c r="AE314" s="12"/>
      <c r="AT314" s="200" t="s">
        <v>386</v>
      </c>
      <c r="AU314" s="200" t="s">
        <v>80</v>
      </c>
      <c r="AV314" s="12" t="s">
        <v>86</v>
      </c>
      <c r="AW314" s="12" t="s">
        <v>30</v>
      </c>
      <c r="AX314" s="12" t="s">
        <v>80</v>
      </c>
      <c r="AY314" s="200" t="s">
        <v>131</v>
      </c>
    </row>
    <row r="315" s="2" customFormat="1" ht="24.15" customHeight="1">
      <c r="A315" s="35"/>
      <c r="B315" s="171"/>
      <c r="C315" s="172" t="s">
        <v>238</v>
      </c>
      <c r="D315" s="172" t="s">
        <v>132</v>
      </c>
      <c r="E315" s="173" t="s">
        <v>663</v>
      </c>
      <c r="F315" s="174" t="s">
        <v>664</v>
      </c>
      <c r="G315" s="175" t="s">
        <v>434</v>
      </c>
      <c r="H315" s="176">
        <v>40</v>
      </c>
      <c r="I315" s="177"/>
      <c r="J315" s="178">
        <f>ROUND(I315*H315,2)</f>
        <v>0</v>
      </c>
      <c r="K315" s="174" t="s">
        <v>381</v>
      </c>
      <c r="L315" s="36"/>
      <c r="M315" s="179" t="s">
        <v>1</v>
      </c>
      <c r="N315" s="180" t="s">
        <v>38</v>
      </c>
      <c r="O315" s="74"/>
      <c r="P315" s="181">
        <f>O315*H315</f>
        <v>0</v>
      </c>
      <c r="Q315" s="181">
        <v>0.61265999999999998</v>
      </c>
      <c r="R315" s="181">
        <f>Q315*H315</f>
        <v>24.506399999999999</v>
      </c>
      <c r="S315" s="181">
        <v>0</v>
      </c>
      <c r="T315" s="182">
        <f>S315*H315</f>
        <v>0</v>
      </c>
      <c r="U315" s="35"/>
      <c r="V315" s="35"/>
      <c r="W315" s="35"/>
      <c r="X315" s="35"/>
      <c r="Y315" s="35"/>
      <c r="Z315" s="35"/>
      <c r="AA315" s="35"/>
      <c r="AB315" s="35"/>
      <c r="AC315" s="35"/>
      <c r="AD315" s="35"/>
      <c r="AE315" s="35"/>
      <c r="AR315" s="183" t="s">
        <v>130</v>
      </c>
      <c r="AT315" s="183" t="s">
        <v>132</v>
      </c>
      <c r="AU315" s="183" t="s">
        <v>80</v>
      </c>
      <c r="AY315" s="16" t="s">
        <v>131</v>
      </c>
      <c r="BE315" s="184">
        <f>IF(N315="základní",J315,0)</f>
        <v>0</v>
      </c>
      <c r="BF315" s="184">
        <f>IF(N315="snížená",J315,0)</f>
        <v>0</v>
      </c>
      <c r="BG315" s="184">
        <f>IF(N315="zákl. přenesená",J315,0)</f>
        <v>0</v>
      </c>
      <c r="BH315" s="184">
        <f>IF(N315="sníž. přenesená",J315,0)</f>
        <v>0</v>
      </c>
      <c r="BI315" s="184">
        <f>IF(N315="nulová",J315,0)</f>
        <v>0</v>
      </c>
      <c r="BJ315" s="16" t="s">
        <v>80</v>
      </c>
      <c r="BK315" s="184">
        <f>ROUND(I315*H315,2)</f>
        <v>0</v>
      </c>
      <c r="BL315" s="16" t="s">
        <v>130</v>
      </c>
      <c r="BM315" s="183" t="s">
        <v>665</v>
      </c>
    </row>
    <row r="316" s="2" customFormat="1">
      <c r="A316" s="35"/>
      <c r="B316" s="36"/>
      <c r="C316" s="35"/>
      <c r="D316" s="185" t="s">
        <v>138</v>
      </c>
      <c r="E316" s="35"/>
      <c r="F316" s="186" t="s">
        <v>666</v>
      </c>
      <c r="G316" s="35"/>
      <c r="H316" s="35"/>
      <c r="I316" s="187"/>
      <c r="J316" s="35"/>
      <c r="K316" s="35"/>
      <c r="L316" s="36"/>
      <c r="M316" s="188"/>
      <c r="N316" s="189"/>
      <c r="O316" s="74"/>
      <c r="P316" s="74"/>
      <c r="Q316" s="74"/>
      <c r="R316" s="74"/>
      <c r="S316" s="74"/>
      <c r="T316" s="75"/>
      <c r="U316" s="35"/>
      <c r="V316" s="35"/>
      <c r="W316" s="35"/>
      <c r="X316" s="35"/>
      <c r="Y316" s="35"/>
      <c r="Z316" s="35"/>
      <c r="AA316" s="35"/>
      <c r="AB316" s="35"/>
      <c r="AC316" s="35"/>
      <c r="AD316" s="35"/>
      <c r="AE316" s="35"/>
      <c r="AT316" s="16" t="s">
        <v>138</v>
      </c>
      <c r="AU316" s="16" t="s">
        <v>80</v>
      </c>
    </row>
    <row r="317" s="2" customFormat="1">
      <c r="A317" s="35"/>
      <c r="B317" s="36"/>
      <c r="C317" s="35"/>
      <c r="D317" s="197" t="s">
        <v>384</v>
      </c>
      <c r="E317" s="35"/>
      <c r="F317" s="198" t="s">
        <v>667</v>
      </c>
      <c r="G317" s="35"/>
      <c r="H317" s="35"/>
      <c r="I317" s="187"/>
      <c r="J317" s="35"/>
      <c r="K317" s="35"/>
      <c r="L317" s="36"/>
      <c r="M317" s="188"/>
      <c r="N317" s="189"/>
      <c r="O317" s="74"/>
      <c r="P317" s="74"/>
      <c r="Q317" s="74"/>
      <c r="R317" s="74"/>
      <c r="S317" s="74"/>
      <c r="T317" s="75"/>
      <c r="U317" s="35"/>
      <c r="V317" s="35"/>
      <c r="W317" s="35"/>
      <c r="X317" s="35"/>
      <c r="Y317" s="35"/>
      <c r="Z317" s="35"/>
      <c r="AA317" s="35"/>
      <c r="AB317" s="35"/>
      <c r="AC317" s="35"/>
      <c r="AD317" s="35"/>
      <c r="AE317" s="35"/>
      <c r="AT317" s="16" t="s">
        <v>384</v>
      </c>
      <c r="AU317" s="16" t="s">
        <v>80</v>
      </c>
    </row>
    <row r="318" s="13" customFormat="1">
      <c r="A318" s="13"/>
      <c r="B318" s="207"/>
      <c r="C318" s="13"/>
      <c r="D318" s="185" t="s">
        <v>386</v>
      </c>
      <c r="E318" s="208" t="s">
        <v>1</v>
      </c>
      <c r="F318" s="209" t="s">
        <v>587</v>
      </c>
      <c r="G318" s="13"/>
      <c r="H318" s="208" t="s">
        <v>1</v>
      </c>
      <c r="I318" s="210"/>
      <c r="J318" s="13"/>
      <c r="K318" s="13"/>
      <c r="L318" s="207"/>
      <c r="M318" s="211"/>
      <c r="N318" s="212"/>
      <c r="O318" s="212"/>
      <c r="P318" s="212"/>
      <c r="Q318" s="212"/>
      <c r="R318" s="212"/>
      <c r="S318" s="212"/>
      <c r="T318" s="213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08" t="s">
        <v>386</v>
      </c>
      <c r="AU318" s="208" t="s">
        <v>80</v>
      </c>
      <c r="AV318" s="13" t="s">
        <v>80</v>
      </c>
      <c r="AW318" s="13" t="s">
        <v>30</v>
      </c>
      <c r="AX318" s="13" t="s">
        <v>73</v>
      </c>
      <c r="AY318" s="208" t="s">
        <v>131</v>
      </c>
    </row>
    <row r="319" s="12" customFormat="1">
      <c r="A319" s="12"/>
      <c r="B319" s="199"/>
      <c r="C319" s="12"/>
      <c r="D319" s="185" t="s">
        <v>386</v>
      </c>
      <c r="E319" s="200" t="s">
        <v>226</v>
      </c>
      <c r="F319" s="201" t="s">
        <v>668</v>
      </c>
      <c r="G319" s="12"/>
      <c r="H319" s="202">
        <v>40</v>
      </c>
      <c r="I319" s="203"/>
      <c r="J319" s="12"/>
      <c r="K319" s="12"/>
      <c r="L319" s="199"/>
      <c r="M319" s="204"/>
      <c r="N319" s="205"/>
      <c r="O319" s="205"/>
      <c r="P319" s="205"/>
      <c r="Q319" s="205"/>
      <c r="R319" s="205"/>
      <c r="S319" s="205"/>
      <c r="T319" s="206"/>
      <c r="U319" s="12"/>
      <c r="V319" s="12"/>
      <c r="W319" s="12"/>
      <c r="X319" s="12"/>
      <c r="Y319" s="12"/>
      <c r="Z319" s="12"/>
      <c r="AA319" s="12"/>
      <c r="AB319" s="12"/>
      <c r="AC319" s="12"/>
      <c r="AD319" s="12"/>
      <c r="AE319" s="12"/>
      <c r="AT319" s="200" t="s">
        <v>386</v>
      </c>
      <c r="AU319" s="200" t="s">
        <v>80</v>
      </c>
      <c r="AV319" s="12" t="s">
        <v>86</v>
      </c>
      <c r="AW319" s="12" t="s">
        <v>30</v>
      </c>
      <c r="AX319" s="12" t="s">
        <v>80</v>
      </c>
      <c r="AY319" s="200" t="s">
        <v>131</v>
      </c>
    </row>
    <row r="320" s="2" customFormat="1" ht="24.15" customHeight="1">
      <c r="A320" s="35"/>
      <c r="B320" s="171"/>
      <c r="C320" s="172" t="s">
        <v>669</v>
      </c>
      <c r="D320" s="172" t="s">
        <v>132</v>
      </c>
      <c r="E320" s="173" t="s">
        <v>670</v>
      </c>
      <c r="F320" s="174" t="s">
        <v>671</v>
      </c>
      <c r="G320" s="175" t="s">
        <v>434</v>
      </c>
      <c r="H320" s="176">
        <v>16</v>
      </c>
      <c r="I320" s="177"/>
      <c r="J320" s="178">
        <f>ROUND(I320*H320,2)</f>
        <v>0</v>
      </c>
      <c r="K320" s="174" t="s">
        <v>381</v>
      </c>
      <c r="L320" s="36"/>
      <c r="M320" s="179" t="s">
        <v>1</v>
      </c>
      <c r="N320" s="180" t="s">
        <v>38</v>
      </c>
      <c r="O320" s="74"/>
      <c r="P320" s="181">
        <f>O320*H320</f>
        <v>0</v>
      </c>
      <c r="Q320" s="181">
        <v>0.40766000000000002</v>
      </c>
      <c r="R320" s="181">
        <f>Q320*H320</f>
        <v>6.5225600000000004</v>
      </c>
      <c r="S320" s="181">
        <v>0</v>
      </c>
      <c r="T320" s="182">
        <f>S320*H320</f>
        <v>0</v>
      </c>
      <c r="U320" s="35"/>
      <c r="V320" s="35"/>
      <c r="W320" s="35"/>
      <c r="X320" s="35"/>
      <c r="Y320" s="35"/>
      <c r="Z320" s="35"/>
      <c r="AA320" s="35"/>
      <c r="AB320" s="35"/>
      <c r="AC320" s="35"/>
      <c r="AD320" s="35"/>
      <c r="AE320" s="35"/>
      <c r="AR320" s="183" t="s">
        <v>130</v>
      </c>
      <c r="AT320" s="183" t="s">
        <v>132</v>
      </c>
      <c r="AU320" s="183" t="s">
        <v>80</v>
      </c>
      <c r="AY320" s="16" t="s">
        <v>131</v>
      </c>
      <c r="BE320" s="184">
        <f>IF(N320="základní",J320,0)</f>
        <v>0</v>
      </c>
      <c r="BF320" s="184">
        <f>IF(N320="snížená",J320,0)</f>
        <v>0</v>
      </c>
      <c r="BG320" s="184">
        <f>IF(N320="zákl. přenesená",J320,0)</f>
        <v>0</v>
      </c>
      <c r="BH320" s="184">
        <f>IF(N320="sníž. přenesená",J320,0)</f>
        <v>0</v>
      </c>
      <c r="BI320" s="184">
        <f>IF(N320="nulová",J320,0)</f>
        <v>0</v>
      </c>
      <c r="BJ320" s="16" t="s">
        <v>80</v>
      </c>
      <c r="BK320" s="184">
        <f>ROUND(I320*H320,2)</f>
        <v>0</v>
      </c>
      <c r="BL320" s="16" t="s">
        <v>130</v>
      </c>
      <c r="BM320" s="183" t="s">
        <v>672</v>
      </c>
    </row>
    <row r="321" s="2" customFormat="1">
      <c r="A321" s="35"/>
      <c r="B321" s="36"/>
      <c r="C321" s="35"/>
      <c r="D321" s="185" t="s">
        <v>138</v>
      </c>
      <c r="E321" s="35"/>
      <c r="F321" s="186" t="s">
        <v>673</v>
      </c>
      <c r="G321" s="35"/>
      <c r="H321" s="35"/>
      <c r="I321" s="187"/>
      <c r="J321" s="35"/>
      <c r="K321" s="35"/>
      <c r="L321" s="36"/>
      <c r="M321" s="188"/>
      <c r="N321" s="189"/>
      <c r="O321" s="74"/>
      <c r="P321" s="74"/>
      <c r="Q321" s="74"/>
      <c r="R321" s="74"/>
      <c r="S321" s="74"/>
      <c r="T321" s="75"/>
      <c r="U321" s="35"/>
      <c r="V321" s="35"/>
      <c r="W321" s="35"/>
      <c r="X321" s="35"/>
      <c r="Y321" s="35"/>
      <c r="Z321" s="35"/>
      <c r="AA321" s="35"/>
      <c r="AB321" s="35"/>
      <c r="AC321" s="35"/>
      <c r="AD321" s="35"/>
      <c r="AE321" s="35"/>
      <c r="AT321" s="16" t="s">
        <v>138</v>
      </c>
      <c r="AU321" s="16" t="s">
        <v>80</v>
      </c>
    </row>
    <row r="322" s="2" customFormat="1">
      <c r="A322" s="35"/>
      <c r="B322" s="36"/>
      <c r="C322" s="35"/>
      <c r="D322" s="197" t="s">
        <v>384</v>
      </c>
      <c r="E322" s="35"/>
      <c r="F322" s="198" t="s">
        <v>674</v>
      </c>
      <c r="G322" s="35"/>
      <c r="H322" s="35"/>
      <c r="I322" s="187"/>
      <c r="J322" s="35"/>
      <c r="K322" s="35"/>
      <c r="L322" s="36"/>
      <c r="M322" s="188"/>
      <c r="N322" s="189"/>
      <c r="O322" s="74"/>
      <c r="P322" s="74"/>
      <c r="Q322" s="74"/>
      <c r="R322" s="74"/>
      <c r="S322" s="74"/>
      <c r="T322" s="75"/>
      <c r="U322" s="35"/>
      <c r="V322" s="35"/>
      <c r="W322" s="35"/>
      <c r="X322" s="35"/>
      <c r="Y322" s="35"/>
      <c r="Z322" s="35"/>
      <c r="AA322" s="35"/>
      <c r="AB322" s="35"/>
      <c r="AC322" s="35"/>
      <c r="AD322" s="35"/>
      <c r="AE322" s="35"/>
      <c r="AT322" s="16" t="s">
        <v>384</v>
      </c>
      <c r="AU322" s="16" t="s">
        <v>80</v>
      </c>
    </row>
    <row r="323" s="12" customFormat="1">
      <c r="A323" s="12"/>
      <c r="B323" s="199"/>
      <c r="C323" s="12"/>
      <c r="D323" s="185" t="s">
        <v>386</v>
      </c>
      <c r="E323" s="200" t="s">
        <v>675</v>
      </c>
      <c r="F323" s="201" t="s">
        <v>676</v>
      </c>
      <c r="G323" s="12"/>
      <c r="H323" s="202">
        <v>8</v>
      </c>
      <c r="I323" s="203"/>
      <c r="J323" s="12"/>
      <c r="K323" s="12"/>
      <c r="L323" s="199"/>
      <c r="M323" s="204"/>
      <c r="N323" s="205"/>
      <c r="O323" s="205"/>
      <c r="P323" s="205"/>
      <c r="Q323" s="205"/>
      <c r="R323" s="205"/>
      <c r="S323" s="205"/>
      <c r="T323" s="206"/>
      <c r="U323" s="12"/>
      <c r="V323" s="12"/>
      <c r="W323" s="12"/>
      <c r="X323" s="12"/>
      <c r="Y323" s="12"/>
      <c r="Z323" s="12"/>
      <c r="AA323" s="12"/>
      <c r="AB323" s="12"/>
      <c r="AC323" s="12"/>
      <c r="AD323" s="12"/>
      <c r="AE323" s="12"/>
      <c r="AT323" s="200" t="s">
        <v>386</v>
      </c>
      <c r="AU323" s="200" t="s">
        <v>80</v>
      </c>
      <c r="AV323" s="12" t="s">
        <v>86</v>
      </c>
      <c r="AW323" s="12" t="s">
        <v>30</v>
      </c>
      <c r="AX323" s="12" t="s">
        <v>73</v>
      </c>
      <c r="AY323" s="200" t="s">
        <v>131</v>
      </c>
    </row>
    <row r="324" s="12" customFormat="1">
      <c r="A324" s="12"/>
      <c r="B324" s="199"/>
      <c r="C324" s="12"/>
      <c r="D324" s="185" t="s">
        <v>386</v>
      </c>
      <c r="E324" s="200" t="s">
        <v>250</v>
      </c>
      <c r="F324" s="201" t="s">
        <v>677</v>
      </c>
      <c r="G324" s="12"/>
      <c r="H324" s="202">
        <v>8</v>
      </c>
      <c r="I324" s="203"/>
      <c r="J324" s="12"/>
      <c r="K324" s="12"/>
      <c r="L324" s="199"/>
      <c r="M324" s="204"/>
      <c r="N324" s="205"/>
      <c r="O324" s="205"/>
      <c r="P324" s="205"/>
      <c r="Q324" s="205"/>
      <c r="R324" s="205"/>
      <c r="S324" s="205"/>
      <c r="T324" s="206"/>
      <c r="U324" s="12"/>
      <c r="V324" s="12"/>
      <c r="W324" s="12"/>
      <c r="X324" s="12"/>
      <c r="Y324" s="12"/>
      <c r="Z324" s="12"/>
      <c r="AA324" s="12"/>
      <c r="AB324" s="12"/>
      <c r="AC324" s="12"/>
      <c r="AD324" s="12"/>
      <c r="AE324" s="12"/>
      <c r="AT324" s="200" t="s">
        <v>386</v>
      </c>
      <c r="AU324" s="200" t="s">
        <v>80</v>
      </c>
      <c r="AV324" s="12" t="s">
        <v>86</v>
      </c>
      <c r="AW324" s="12" t="s">
        <v>30</v>
      </c>
      <c r="AX324" s="12" t="s">
        <v>73</v>
      </c>
      <c r="AY324" s="200" t="s">
        <v>131</v>
      </c>
    </row>
    <row r="325" s="13" customFormat="1">
      <c r="A325" s="13"/>
      <c r="B325" s="207"/>
      <c r="C325" s="13"/>
      <c r="D325" s="185" t="s">
        <v>386</v>
      </c>
      <c r="E325" s="208" t="s">
        <v>1</v>
      </c>
      <c r="F325" s="209" t="s">
        <v>587</v>
      </c>
      <c r="G325" s="13"/>
      <c r="H325" s="208" t="s">
        <v>1</v>
      </c>
      <c r="I325" s="210"/>
      <c r="J325" s="13"/>
      <c r="K325" s="13"/>
      <c r="L325" s="207"/>
      <c r="M325" s="211"/>
      <c r="N325" s="212"/>
      <c r="O325" s="212"/>
      <c r="P325" s="212"/>
      <c r="Q325" s="212"/>
      <c r="R325" s="212"/>
      <c r="S325" s="212"/>
      <c r="T325" s="213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08" t="s">
        <v>386</v>
      </c>
      <c r="AU325" s="208" t="s">
        <v>80</v>
      </c>
      <c r="AV325" s="13" t="s">
        <v>80</v>
      </c>
      <c r="AW325" s="13" t="s">
        <v>30</v>
      </c>
      <c r="AX325" s="13" t="s">
        <v>73</v>
      </c>
      <c r="AY325" s="208" t="s">
        <v>131</v>
      </c>
    </row>
    <row r="326" s="12" customFormat="1">
      <c r="A326" s="12"/>
      <c r="B326" s="199"/>
      <c r="C326" s="12"/>
      <c r="D326" s="185" t="s">
        <v>386</v>
      </c>
      <c r="E326" s="200" t="s">
        <v>678</v>
      </c>
      <c r="F326" s="201" t="s">
        <v>679</v>
      </c>
      <c r="G326" s="12"/>
      <c r="H326" s="202">
        <v>16</v>
      </c>
      <c r="I326" s="203"/>
      <c r="J326" s="12"/>
      <c r="K326" s="12"/>
      <c r="L326" s="199"/>
      <c r="M326" s="204"/>
      <c r="N326" s="205"/>
      <c r="O326" s="205"/>
      <c r="P326" s="205"/>
      <c r="Q326" s="205"/>
      <c r="R326" s="205"/>
      <c r="S326" s="205"/>
      <c r="T326" s="206"/>
      <c r="U326" s="12"/>
      <c r="V326" s="12"/>
      <c r="W326" s="12"/>
      <c r="X326" s="12"/>
      <c r="Y326" s="12"/>
      <c r="Z326" s="12"/>
      <c r="AA326" s="12"/>
      <c r="AB326" s="12"/>
      <c r="AC326" s="12"/>
      <c r="AD326" s="12"/>
      <c r="AE326" s="12"/>
      <c r="AT326" s="200" t="s">
        <v>386</v>
      </c>
      <c r="AU326" s="200" t="s">
        <v>80</v>
      </c>
      <c r="AV326" s="12" t="s">
        <v>86</v>
      </c>
      <c r="AW326" s="12" t="s">
        <v>30</v>
      </c>
      <c r="AX326" s="12" t="s">
        <v>80</v>
      </c>
      <c r="AY326" s="200" t="s">
        <v>131</v>
      </c>
    </row>
    <row r="327" s="2" customFormat="1" ht="24.15" customHeight="1">
      <c r="A327" s="35"/>
      <c r="B327" s="171"/>
      <c r="C327" s="172" t="s">
        <v>680</v>
      </c>
      <c r="D327" s="172" t="s">
        <v>132</v>
      </c>
      <c r="E327" s="173" t="s">
        <v>681</v>
      </c>
      <c r="F327" s="174" t="s">
        <v>682</v>
      </c>
      <c r="G327" s="175" t="s">
        <v>434</v>
      </c>
      <c r="H327" s="176">
        <v>9.2400000000000002</v>
      </c>
      <c r="I327" s="177"/>
      <c r="J327" s="178">
        <f>ROUND(I327*H327,2)</f>
        <v>0</v>
      </c>
      <c r="K327" s="174" t="s">
        <v>381</v>
      </c>
      <c r="L327" s="36"/>
      <c r="M327" s="179" t="s">
        <v>1</v>
      </c>
      <c r="N327" s="180" t="s">
        <v>38</v>
      </c>
      <c r="O327" s="74"/>
      <c r="P327" s="181">
        <f>O327*H327</f>
        <v>0</v>
      </c>
      <c r="Q327" s="181">
        <v>0</v>
      </c>
      <c r="R327" s="181">
        <f>Q327*H327</f>
        <v>0</v>
      </c>
      <c r="S327" s="181">
        <v>0.55600000000000005</v>
      </c>
      <c r="T327" s="182">
        <f>S327*H327</f>
        <v>5.1374400000000007</v>
      </c>
      <c r="U327" s="35"/>
      <c r="V327" s="35"/>
      <c r="W327" s="35"/>
      <c r="X327" s="35"/>
      <c r="Y327" s="35"/>
      <c r="Z327" s="35"/>
      <c r="AA327" s="35"/>
      <c r="AB327" s="35"/>
      <c r="AC327" s="35"/>
      <c r="AD327" s="35"/>
      <c r="AE327" s="35"/>
      <c r="AR327" s="183" t="s">
        <v>130</v>
      </c>
      <c r="AT327" s="183" t="s">
        <v>132</v>
      </c>
      <c r="AU327" s="183" t="s">
        <v>80</v>
      </c>
      <c r="AY327" s="16" t="s">
        <v>131</v>
      </c>
      <c r="BE327" s="184">
        <f>IF(N327="základní",J327,0)</f>
        <v>0</v>
      </c>
      <c r="BF327" s="184">
        <f>IF(N327="snížená",J327,0)</f>
        <v>0</v>
      </c>
      <c r="BG327" s="184">
        <f>IF(N327="zákl. přenesená",J327,0)</f>
        <v>0</v>
      </c>
      <c r="BH327" s="184">
        <f>IF(N327="sníž. přenesená",J327,0)</f>
        <v>0</v>
      </c>
      <c r="BI327" s="184">
        <f>IF(N327="nulová",J327,0)</f>
        <v>0</v>
      </c>
      <c r="BJ327" s="16" t="s">
        <v>80</v>
      </c>
      <c r="BK327" s="184">
        <f>ROUND(I327*H327,2)</f>
        <v>0</v>
      </c>
      <c r="BL327" s="16" t="s">
        <v>130</v>
      </c>
      <c r="BM327" s="183" t="s">
        <v>683</v>
      </c>
    </row>
    <row r="328" s="2" customFormat="1">
      <c r="A328" s="35"/>
      <c r="B328" s="36"/>
      <c r="C328" s="35"/>
      <c r="D328" s="185" t="s">
        <v>138</v>
      </c>
      <c r="E328" s="35"/>
      <c r="F328" s="186" t="s">
        <v>684</v>
      </c>
      <c r="G328" s="35"/>
      <c r="H328" s="35"/>
      <c r="I328" s="187"/>
      <c r="J328" s="35"/>
      <c r="K328" s="35"/>
      <c r="L328" s="36"/>
      <c r="M328" s="188"/>
      <c r="N328" s="189"/>
      <c r="O328" s="74"/>
      <c r="P328" s="74"/>
      <c r="Q328" s="74"/>
      <c r="R328" s="74"/>
      <c r="S328" s="74"/>
      <c r="T328" s="75"/>
      <c r="U328" s="35"/>
      <c r="V328" s="35"/>
      <c r="W328" s="35"/>
      <c r="X328" s="35"/>
      <c r="Y328" s="35"/>
      <c r="Z328" s="35"/>
      <c r="AA328" s="35"/>
      <c r="AB328" s="35"/>
      <c r="AC328" s="35"/>
      <c r="AD328" s="35"/>
      <c r="AE328" s="35"/>
      <c r="AT328" s="16" t="s">
        <v>138</v>
      </c>
      <c r="AU328" s="16" t="s">
        <v>80</v>
      </c>
    </row>
    <row r="329" s="2" customFormat="1">
      <c r="A329" s="35"/>
      <c r="B329" s="36"/>
      <c r="C329" s="35"/>
      <c r="D329" s="197" t="s">
        <v>384</v>
      </c>
      <c r="E329" s="35"/>
      <c r="F329" s="198" t="s">
        <v>685</v>
      </c>
      <c r="G329" s="35"/>
      <c r="H329" s="35"/>
      <c r="I329" s="187"/>
      <c r="J329" s="35"/>
      <c r="K329" s="35"/>
      <c r="L329" s="36"/>
      <c r="M329" s="188"/>
      <c r="N329" s="189"/>
      <c r="O329" s="74"/>
      <c r="P329" s="74"/>
      <c r="Q329" s="74"/>
      <c r="R329" s="74"/>
      <c r="S329" s="74"/>
      <c r="T329" s="75"/>
      <c r="U329" s="35"/>
      <c r="V329" s="35"/>
      <c r="W329" s="35"/>
      <c r="X329" s="35"/>
      <c r="Y329" s="35"/>
      <c r="Z329" s="35"/>
      <c r="AA329" s="35"/>
      <c r="AB329" s="35"/>
      <c r="AC329" s="35"/>
      <c r="AD329" s="35"/>
      <c r="AE329" s="35"/>
      <c r="AT329" s="16" t="s">
        <v>384</v>
      </c>
      <c r="AU329" s="16" t="s">
        <v>80</v>
      </c>
    </row>
    <row r="330" s="12" customFormat="1">
      <c r="A330" s="12"/>
      <c r="B330" s="199"/>
      <c r="C330" s="12"/>
      <c r="D330" s="185" t="s">
        <v>386</v>
      </c>
      <c r="E330" s="200" t="s">
        <v>686</v>
      </c>
      <c r="F330" s="201" t="s">
        <v>687</v>
      </c>
      <c r="G330" s="12"/>
      <c r="H330" s="202">
        <v>9.2400000000000002</v>
      </c>
      <c r="I330" s="203"/>
      <c r="J330" s="12"/>
      <c r="K330" s="12"/>
      <c r="L330" s="199"/>
      <c r="M330" s="204"/>
      <c r="N330" s="205"/>
      <c r="O330" s="205"/>
      <c r="P330" s="205"/>
      <c r="Q330" s="205"/>
      <c r="R330" s="205"/>
      <c r="S330" s="205"/>
      <c r="T330" s="206"/>
      <c r="U330" s="12"/>
      <c r="V330" s="12"/>
      <c r="W330" s="12"/>
      <c r="X330" s="12"/>
      <c r="Y330" s="12"/>
      <c r="Z330" s="12"/>
      <c r="AA330" s="12"/>
      <c r="AB330" s="12"/>
      <c r="AC330" s="12"/>
      <c r="AD330" s="12"/>
      <c r="AE330" s="12"/>
      <c r="AT330" s="200" t="s">
        <v>386</v>
      </c>
      <c r="AU330" s="200" t="s">
        <v>80</v>
      </c>
      <c r="AV330" s="12" t="s">
        <v>86</v>
      </c>
      <c r="AW330" s="12" t="s">
        <v>30</v>
      </c>
      <c r="AX330" s="12" t="s">
        <v>80</v>
      </c>
      <c r="AY330" s="200" t="s">
        <v>131</v>
      </c>
    </row>
    <row r="331" s="2" customFormat="1" ht="24.15" customHeight="1">
      <c r="A331" s="35"/>
      <c r="B331" s="171"/>
      <c r="C331" s="172" t="s">
        <v>688</v>
      </c>
      <c r="D331" s="172" t="s">
        <v>132</v>
      </c>
      <c r="E331" s="173" t="s">
        <v>689</v>
      </c>
      <c r="F331" s="174" t="s">
        <v>690</v>
      </c>
      <c r="G331" s="175" t="s">
        <v>535</v>
      </c>
      <c r="H331" s="176">
        <v>1</v>
      </c>
      <c r="I331" s="177"/>
      <c r="J331" s="178">
        <f>ROUND(I331*H331,2)</f>
        <v>0</v>
      </c>
      <c r="K331" s="174" t="s">
        <v>381</v>
      </c>
      <c r="L331" s="36"/>
      <c r="M331" s="179" t="s">
        <v>1</v>
      </c>
      <c r="N331" s="180" t="s">
        <v>38</v>
      </c>
      <c r="O331" s="74"/>
      <c r="P331" s="181">
        <f>O331*H331</f>
        <v>0</v>
      </c>
      <c r="Q331" s="181">
        <v>0.00069999999999999999</v>
      </c>
      <c r="R331" s="181">
        <f>Q331*H331</f>
        <v>0.00069999999999999999</v>
      </c>
      <c r="S331" s="181">
        <v>0</v>
      </c>
      <c r="T331" s="182">
        <f>S331*H331</f>
        <v>0</v>
      </c>
      <c r="U331" s="35"/>
      <c r="V331" s="35"/>
      <c r="W331" s="35"/>
      <c r="X331" s="35"/>
      <c r="Y331" s="35"/>
      <c r="Z331" s="35"/>
      <c r="AA331" s="35"/>
      <c r="AB331" s="35"/>
      <c r="AC331" s="35"/>
      <c r="AD331" s="35"/>
      <c r="AE331" s="35"/>
      <c r="AR331" s="183" t="s">
        <v>130</v>
      </c>
      <c r="AT331" s="183" t="s">
        <v>132</v>
      </c>
      <c r="AU331" s="183" t="s">
        <v>80</v>
      </c>
      <c r="AY331" s="16" t="s">
        <v>131</v>
      </c>
      <c r="BE331" s="184">
        <f>IF(N331="základní",J331,0)</f>
        <v>0</v>
      </c>
      <c r="BF331" s="184">
        <f>IF(N331="snížená",J331,0)</f>
        <v>0</v>
      </c>
      <c r="BG331" s="184">
        <f>IF(N331="zákl. přenesená",J331,0)</f>
        <v>0</v>
      </c>
      <c r="BH331" s="184">
        <f>IF(N331="sníž. přenesená",J331,0)</f>
        <v>0</v>
      </c>
      <c r="BI331" s="184">
        <f>IF(N331="nulová",J331,0)</f>
        <v>0</v>
      </c>
      <c r="BJ331" s="16" t="s">
        <v>80</v>
      </c>
      <c r="BK331" s="184">
        <f>ROUND(I331*H331,2)</f>
        <v>0</v>
      </c>
      <c r="BL331" s="16" t="s">
        <v>130</v>
      </c>
      <c r="BM331" s="183" t="s">
        <v>691</v>
      </c>
    </row>
    <row r="332" s="2" customFormat="1">
      <c r="A332" s="35"/>
      <c r="B332" s="36"/>
      <c r="C332" s="35"/>
      <c r="D332" s="185" t="s">
        <v>138</v>
      </c>
      <c r="E332" s="35"/>
      <c r="F332" s="186" t="s">
        <v>692</v>
      </c>
      <c r="G332" s="35"/>
      <c r="H332" s="35"/>
      <c r="I332" s="187"/>
      <c r="J332" s="35"/>
      <c r="K332" s="35"/>
      <c r="L332" s="36"/>
      <c r="M332" s="188"/>
      <c r="N332" s="189"/>
      <c r="O332" s="74"/>
      <c r="P332" s="74"/>
      <c r="Q332" s="74"/>
      <c r="R332" s="74"/>
      <c r="S332" s="74"/>
      <c r="T332" s="75"/>
      <c r="U332" s="35"/>
      <c r="V332" s="35"/>
      <c r="W332" s="35"/>
      <c r="X332" s="35"/>
      <c r="Y332" s="35"/>
      <c r="Z332" s="35"/>
      <c r="AA332" s="35"/>
      <c r="AB332" s="35"/>
      <c r="AC332" s="35"/>
      <c r="AD332" s="35"/>
      <c r="AE332" s="35"/>
      <c r="AT332" s="16" t="s">
        <v>138</v>
      </c>
      <c r="AU332" s="16" t="s">
        <v>80</v>
      </c>
    </row>
    <row r="333" s="2" customFormat="1">
      <c r="A333" s="35"/>
      <c r="B333" s="36"/>
      <c r="C333" s="35"/>
      <c r="D333" s="197" t="s">
        <v>384</v>
      </c>
      <c r="E333" s="35"/>
      <c r="F333" s="198" t="s">
        <v>693</v>
      </c>
      <c r="G333" s="35"/>
      <c r="H333" s="35"/>
      <c r="I333" s="187"/>
      <c r="J333" s="35"/>
      <c r="K333" s="35"/>
      <c r="L333" s="36"/>
      <c r="M333" s="188"/>
      <c r="N333" s="189"/>
      <c r="O333" s="74"/>
      <c r="P333" s="74"/>
      <c r="Q333" s="74"/>
      <c r="R333" s="74"/>
      <c r="S333" s="74"/>
      <c r="T333" s="75"/>
      <c r="U333" s="35"/>
      <c r="V333" s="35"/>
      <c r="W333" s="35"/>
      <c r="X333" s="35"/>
      <c r="Y333" s="35"/>
      <c r="Z333" s="35"/>
      <c r="AA333" s="35"/>
      <c r="AB333" s="35"/>
      <c r="AC333" s="35"/>
      <c r="AD333" s="35"/>
      <c r="AE333" s="35"/>
      <c r="AT333" s="16" t="s">
        <v>384</v>
      </c>
      <c r="AU333" s="16" t="s">
        <v>80</v>
      </c>
    </row>
    <row r="334" s="13" customFormat="1">
      <c r="A334" s="13"/>
      <c r="B334" s="207"/>
      <c r="C334" s="13"/>
      <c r="D334" s="185" t="s">
        <v>386</v>
      </c>
      <c r="E334" s="208" t="s">
        <v>1</v>
      </c>
      <c r="F334" s="209" t="s">
        <v>694</v>
      </c>
      <c r="G334" s="13"/>
      <c r="H334" s="208" t="s">
        <v>1</v>
      </c>
      <c r="I334" s="210"/>
      <c r="J334" s="13"/>
      <c r="K334" s="13"/>
      <c r="L334" s="207"/>
      <c r="M334" s="211"/>
      <c r="N334" s="212"/>
      <c r="O334" s="212"/>
      <c r="P334" s="212"/>
      <c r="Q334" s="212"/>
      <c r="R334" s="212"/>
      <c r="S334" s="212"/>
      <c r="T334" s="213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208" t="s">
        <v>386</v>
      </c>
      <c r="AU334" s="208" t="s">
        <v>80</v>
      </c>
      <c r="AV334" s="13" t="s">
        <v>80</v>
      </c>
      <c r="AW334" s="13" t="s">
        <v>30</v>
      </c>
      <c r="AX334" s="13" t="s">
        <v>73</v>
      </c>
      <c r="AY334" s="208" t="s">
        <v>131</v>
      </c>
    </row>
    <row r="335" s="12" customFormat="1">
      <c r="A335" s="12"/>
      <c r="B335" s="199"/>
      <c r="C335" s="12"/>
      <c r="D335" s="185" t="s">
        <v>386</v>
      </c>
      <c r="E335" s="200" t="s">
        <v>695</v>
      </c>
      <c r="F335" s="201" t="s">
        <v>696</v>
      </c>
      <c r="G335" s="12"/>
      <c r="H335" s="202">
        <v>1</v>
      </c>
      <c r="I335" s="203"/>
      <c r="J335" s="12"/>
      <c r="K335" s="12"/>
      <c r="L335" s="199"/>
      <c r="M335" s="204"/>
      <c r="N335" s="205"/>
      <c r="O335" s="205"/>
      <c r="P335" s="205"/>
      <c r="Q335" s="205"/>
      <c r="R335" s="205"/>
      <c r="S335" s="205"/>
      <c r="T335" s="206"/>
      <c r="U335" s="12"/>
      <c r="V335" s="12"/>
      <c r="W335" s="12"/>
      <c r="X335" s="12"/>
      <c r="Y335" s="12"/>
      <c r="Z335" s="12"/>
      <c r="AA335" s="12"/>
      <c r="AB335" s="12"/>
      <c r="AC335" s="12"/>
      <c r="AD335" s="12"/>
      <c r="AE335" s="12"/>
      <c r="AT335" s="200" t="s">
        <v>386</v>
      </c>
      <c r="AU335" s="200" t="s">
        <v>80</v>
      </c>
      <c r="AV335" s="12" t="s">
        <v>86</v>
      </c>
      <c r="AW335" s="12" t="s">
        <v>30</v>
      </c>
      <c r="AX335" s="12" t="s">
        <v>80</v>
      </c>
      <c r="AY335" s="200" t="s">
        <v>131</v>
      </c>
    </row>
    <row r="336" s="2" customFormat="1" ht="24.15" customHeight="1">
      <c r="A336" s="35"/>
      <c r="B336" s="171"/>
      <c r="C336" s="214" t="s">
        <v>697</v>
      </c>
      <c r="D336" s="214" t="s">
        <v>434</v>
      </c>
      <c r="E336" s="215" t="s">
        <v>698</v>
      </c>
      <c r="F336" s="216" t="s">
        <v>699</v>
      </c>
      <c r="G336" s="217" t="s">
        <v>535</v>
      </c>
      <c r="H336" s="218">
        <v>1</v>
      </c>
      <c r="I336" s="219"/>
      <c r="J336" s="220">
        <f>ROUND(I336*H336,2)</f>
        <v>0</v>
      </c>
      <c r="K336" s="216" t="s">
        <v>381</v>
      </c>
      <c r="L336" s="221"/>
      <c r="M336" s="222" t="s">
        <v>1</v>
      </c>
      <c r="N336" s="223" t="s">
        <v>38</v>
      </c>
      <c r="O336" s="74"/>
      <c r="P336" s="181">
        <f>O336*H336</f>
        <v>0</v>
      </c>
      <c r="Q336" s="181">
        <v>0.0050000000000000001</v>
      </c>
      <c r="R336" s="181">
        <f>Q336*H336</f>
        <v>0.0050000000000000001</v>
      </c>
      <c r="S336" s="181">
        <v>0</v>
      </c>
      <c r="T336" s="182">
        <f>S336*H336</f>
        <v>0</v>
      </c>
      <c r="U336" s="35"/>
      <c r="V336" s="35"/>
      <c r="W336" s="35"/>
      <c r="X336" s="35"/>
      <c r="Y336" s="35"/>
      <c r="Z336" s="35"/>
      <c r="AA336" s="35"/>
      <c r="AB336" s="35"/>
      <c r="AC336" s="35"/>
      <c r="AD336" s="35"/>
      <c r="AE336" s="35"/>
      <c r="AR336" s="183" t="s">
        <v>186</v>
      </c>
      <c r="AT336" s="183" t="s">
        <v>434</v>
      </c>
      <c r="AU336" s="183" t="s">
        <v>80</v>
      </c>
      <c r="AY336" s="16" t="s">
        <v>131</v>
      </c>
      <c r="BE336" s="184">
        <f>IF(N336="základní",J336,0)</f>
        <v>0</v>
      </c>
      <c r="BF336" s="184">
        <f>IF(N336="snížená",J336,0)</f>
        <v>0</v>
      </c>
      <c r="BG336" s="184">
        <f>IF(N336="zákl. přenesená",J336,0)</f>
        <v>0</v>
      </c>
      <c r="BH336" s="184">
        <f>IF(N336="sníž. přenesená",J336,0)</f>
        <v>0</v>
      </c>
      <c r="BI336" s="184">
        <f>IF(N336="nulová",J336,0)</f>
        <v>0</v>
      </c>
      <c r="BJ336" s="16" t="s">
        <v>80</v>
      </c>
      <c r="BK336" s="184">
        <f>ROUND(I336*H336,2)</f>
        <v>0</v>
      </c>
      <c r="BL336" s="16" t="s">
        <v>130</v>
      </c>
      <c r="BM336" s="183" t="s">
        <v>700</v>
      </c>
    </row>
    <row r="337" s="2" customFormat="1">
      <c r="A337" s="35"/>
      <c r="B337" s="36"/>
      <c r="C337" s="35"/>
      <c r="D337" s="185" t="s">
        <v>138</v>
      </c>
      <c r="E337" s="35"/>
      <c r="F337" s="186" t="s">
        <v>699</v>
      </c>
      <c r="G337" s="35"/>
      <c r="H337" s="35"/>
      <c r="I337" s="187"/>
      <c r="J337" s="35"/>
      <c r="K337" s="35"/>
      <c r="L337" s="36"/>
      <c r="M337" s="188"/>
      <c r="N337" s="189"/>
      <c r="O337" s="74"/>
      <c r="P337" s="74"/>
      <c r="Q337" s="74"/>
      <c r="R337" s="74"/>
      <c r="S337" s="74"/>
      <c r="T337" s="75"/>
      <c r="U337" s="35"/>
      <c r="V337" s="35"/>
      <c r="W337" s="35"/>
      <c r="X337" s="35"/>
      <c r="Y337" s="35"/>
      <c r="Z337" s="35"/>
      <c r="AA337" s="35"/>
      <c r="AB337" s="35"/>
      <c r="AC337" s="35"/>
      <c r="AD337" s="35"/>
      <c r="AE337" s="35"/>
      <c r="AT337" s="16" t="s">
        <v>138</v>
      </c>
      <c r="AU337" s="16" t="s">
        <v>80</v>
      </c>
    </row>
    <row r="338" s="12" customFormat="1">
      <c r="A338" s="12"/>
      <c r="B338" s="199"/>
      <c r="C338" s="12"/>
      <c r="D338" s="185" t="s">
        <v>386</v>
      </c>
      <c r="E338" s="200" t="s">
        <v>701</v>
      </c>
      <c r="F338" s="201" t="s">
        <v>702</v>
      </c>
      <c r="G338" s="12"/>
      <c r="H338" s="202">
        <v>1</v>
      </c>
      <c r="I338" s="203"/>
      <c r="J338" s="12"/>
      <c r="K338" s="12"/>
      <c r="L338" s="199"/>
      <c r="M338" s="204"/>
      <c r="N338" s="205"/>
      <c r="O338" s="205"/>
      <c r="P338" s="205"/>
      <c r="Q338" s="205"/>
      <c r="R338" s="205"/>
      <c r="S338" s="205"/>
      <c r="T338" s="206"/>
      <c r="U338" s="12"/>
      <c r="V338" s="12"/>
      <c r="W338" s="12"/>
      <c r="X338" s="12"/>
      <c r="Y338" s="12"/>
      <c r="Z338" s="12"/>
      <c r="AA338" s="12"/>
      <c r="AB338" s="12"/>
      <c r="AC338" s="12"/>
      <c r="AD338" s="12"/>
      <c r="AE338" s="12"/>
      <c r="AT338" s="200" t="s">
        <v>386</v>
      </c>
      <c r="AU338" s="200" t="s">
        <v>80</v>
      </c>
      <c r="AV338" s="12" t="s">
        <v>86</v>
      </c>
      <c r="AW338" s="12" t="s">
        <v>30</v>
      </c>
      <c r="AX338" s="12" t="s">
        <v>80</v>
      </c>
      <c r="AY338" s="200" t="s">
        <v>131</v>
      </c>
    </row>
    <row r="339" s="2" customFormat="1" ht="24.15" customHeight="1">
      <c r="A339" s="35"/>
      <c r="B339" s="171"/>
      <c r="C339" s="172" t="s">
        <v>703</v>
      </c>
      <c r="D339" s="172" t="s">
        <v>132</v>
      </c>
      <c r="E339" s="173" t="s">
        <v>704</v>
      </c>
      <c r="F339" s="174" t="s">
        <v>705</v>
      </c>
      <c r="G339" s="175" t="s">
        <v>535</v>
      </c>
      <c r="H339" s="176">
        <v>1</v>
      </c>
      <c r="I339" s="177"/>
      <c r="J339" s="178">
        <f>ROUND(I339*H339,2)</f>
        <v>0</v>
      </c>
      <c r="K339" s="174" t="s">
        <v>381</v>
      </c>
      <c r="L339" s="36"/>
      <c r="M339" s="179" t="s">
        <v>1</v>
      </c>
      <c r="N339" s="180" t="s">
        <v>38</v>
      </c>
      <c r="O339" s="74"/>
      <c r="P339" s="181">
        <f>O339*H339</f>
        <v>0</v>
      </c>
      <c r="Q339" s="181">
        <v>0.11241</v>
      </c>
      <c r="R339" s="181">
        <f>Q339*H339</f>
        <v>0.11241</v>
      </c>
      <c r="S339" s="181">
        <v>0</v>
      </c>
      <c r="T339" s="182">
        <f>S339*H339</f>
        <v>0</v>
      </c>
      <c r="U339" s="35"/>
      <c r="V339" s="35"/>
      <c r="W339" s="35"/>
      <c r="X339" s="35"/>
      <c r="Y339" s="35"/>
      <c r="Z339" s="35"/>
      <c r="AA339" s="35"/>
      <c r="AB339" s="35"/>
      <c r="AC339" s="35"/>
      <c r="AD339" s="35"/>
      <c r="AE339" s="35"/>
      <c r="AR339" s="183" t="s">
        <v>130</v>
      </c>
      <c r="AT339" s="183" t="s">
        <v>132</v>
      </c>
      <c r="AU339" s="183" t="s">
        <v>80</v>
      </c>
      <c r="AY339" s="16" t="s">
        <v>131</v>
      </c>
      <c r="BE339" s="184">
        <f>IF(N339="základní",J339,0)</f>
        <v>0</v>
      </c>
      <c r="BF339" s="184">
        <f>IF(N339="snížená",J339,0)</f>
        <v>0</v>
      </c>
      <c r="BG339" s="184">
        <f>IF(N339="zákl. přenesená",J339,0)</f>
        <v>0</v>
      </c>
      <c r="BH339" s="184">
        <f>IF(N339="sníž. přenesená",J339,0)</f>
        <v>0</v>
      </c>
      <c r="BI339" s="184">
        <f>IF(N339="nulová",J339,0)</f>
        <v>0</v>
      </c>
      <c r="BJ339" s="16" t="s">
        <v>80</v>
      </c>
      <c r="BK339" s="184">
        <f>ROUND(I339*H339,2)</f>
        <v>0</v>
      </c>
      <c r="BL339" s="16" t="s">
        <v>130</v>
      </c>
      <c r="BM339" s="183" t="s">
        <v>706</v>
      </c>
    </row>
    <row r="340" s="2" customFormat="1">
      <c r="A340" s="35"/>
      <c r="B340" s="36"/>
      <c r="C340" s="35"/>
      <c r="D340" s="185" t="s">
        <v>138</v>
      </c>
      <c r="E340" s="35"/>
      <c r="F340" s="186" t="s">
        <v>707</v>
      </c>
      <c r="G340" s="35"/>
      <c r="H340" s="35"/>
      <c r="I340" s="187"/>
      <c r="J340" s="35"/>
      <c r="K340" s="35"/>
      <c r="L340" s="36"/>
      <c r="M340" s="188"/>
      <c r="N340" s="189"/>
      <c r="O340" s="74"/>
      <c r="P340" s="74"/>
      <c r="Q340" s="74"/>
      <c r="R340" s="74"/>
      <c r="S340" s="74"/>
      <c r="T340" s="75"/>
      <c r="U340" s="35"/>
      <c r="V340" s="35"/>
      <c r="W340" s="35"/>
      <c r="X340" s="35"/>
      <c r="Y340" s="35"/>
      <c r="Z340" s="35"/>
      <c r="AA340" s="35"/>
      <c r="AB340" s="35"/>
      <c r="AC340" s="35"/>
      <c r="AD340" s="35"/>
      <c r="AE340" s="35"/>
      <c r="AT340" s="16" t="s">
        <v>138</v>
      </c>
      <c r="AU340" s="16" t="s">
        <v>80</v>
      </c>
    </row>
    <row r="341" s="2" customFormat="1">
      <c r="A341" s="35"/>
      <c r="B341" s="36"/>
      <c r="C341" s="35"/>
      <c r="D341" s="197" t="s">
        <v>384</v>
      </c>
      <c r="E341" s="35"/>
      <c r="F341" s="198" t="s">
        <v>708</v>
      </c>
      <c r="G341" s="35"/>
      <c r="H341" s="35"/>
      <c r="I341" s="187"/>
      <c r="J341" s="35"/>
      <c r="K341" s="35"/>
      <c r="L341" s="36"/>
      <c r="M341" s="188"/>
      <c r="N341" s="189"/>
      <c r="O341" s="74"/>
      <c r="P341" s="74"/>
      <c r="Q341" s="74"/>
      <c r="R341" s="74"/>
      <c r="S341" s="74"/>
      <c r="T341" s="75"/>
      <c r="U341" s="35"/>
      <c r="V341" s="35"/>
      <c r="W341" s="35"/>
      <c r="X341" s="35"/>
      <c r="Y341" s="35"/>
      <c r="Z341" s="35"/>
      <c r="AA341" s="35"/>
      <c r="AB341" s="35"/>
      <c r="AC341" s="35"/>
      <c r="AD341" s="35"/>
      <c r="AE341" s="35"/>
      <c r="AT341" s="16" t="s">
        <v>384</v>
      </c>
      <c r="AU341" s="16" t="s">
        <v>80</v>
      </c>
    </row>
    <row r="342" s="2" customFormat="1" ht="21.75" customHeight="1">
      <c r="A342" s="35"/>
      <c r="B342" s="171"/>
      <c r="C342" s="214" t="s">
        <v>709</v>
      </c>
      <c r="D342" s="214" t="s">
        <v>434</v>
      </c>
      <c r="E342" s="215" t="s">
        <v>710</v>
      </c>
      <c r="F342" s="216" t="s">
        <v>711</v>
      </c>
      <c r="G342" s="217" t="s">
        <v>535</v>
      </c>
      <c r="H342" s="218">
        <v>1</v>
      </c>
      <c r="I342" s="219"/>
      <c r="J342" s="220">
        <f>ROUND(I342*H342,2)</f>
        <v>0</v>
      </c>
      <c r="K342" s="216" t="s">
        <v>381</v>
      </c>
      <c r="L342" s="221"/>
      <c r="M342" s="222" t="s">
        <v>1</v>
      </c>
      <c r="N342" s="223" t="s">
        <v>38</v>
      </c>
      <c r="O342" s="74"/>
      <c r="P342" s="181">
        <f>O342*H342</f>
        <v>0</v>
      </c>
      <c r="Q342" s="181">
        <v>0.0061000000000000004</v>
      </c>
      <c r="R342" s="181">
        <f>Q342*H342</f>
        <v>0.0061000000000000004</v>
      </c>
      <c r="S342" s="181">
        <v>0</v>
      </c>
      <c r="T342" s="182">
        <f>S342*H342</f>
        <v>0</v>
      </c>
      <c r="U342" s="35"/>
      <c r="V342" s="35"/>
      <c r="W342" s="35"/>
      <c r="X342" s="35"/>
      <c r="Y342" s="35"/>
      <c r="Z342" s="35"/>
      <c r="AA342" s="35"/>
      <c r="AB342" s="35"/>
      <c r="AC342" s="35"/>
      <c r="AD342" s="35"/>
      <c r="AE342" s="35"/>
      <c r="AR342" s="183" t="s">
        <v>186</v>
      </c>
      <c r="AT342" s="183" t="s">
        <v>434</v>
      </c>
      <c r="AU342" s="183" t="s">
        <v>80</v>
      </c>
      <c r="AY342" s="16" t="s">
        <v>131</v>
      </c>
      <c r="BE342" s="184">
        <f>IF(N342="základní",J342,0)</f>
        <v>0</v>
      </c>
      <c r="BF342" s="184">
        <f>IF(N342="snížená",J342,0)</f>
        <v>0</v>
      </c>
      <c r="BG342" s="184">
        <f>IF(N342="zákl. přenesená",J342,0)</f>
        <v>0</v>
      </c>
      <c r="BH342" s="184">
        <f>IF(N342="sníž. přenesená",J342,0)</f>
        <v>0</v>
      </c>
      <c r="BI342" s="184">
        <f>IF(N342="nulová",J342,0)</f>
        <v>0</v>
      </c>
      <c r="BJ342" s="16" t="s">
        <v>80</v>
      </c>
      <c r="BK342" s="184">
        <f>ROUND(I342*H342,2)</f>
        <v>0</v>
      </c>
      <c r="BL342" s="16" t="s">
        <v>130</v>
      </c>
      <c r="BM342" s="183" t="s">
        <v>712</v>
      </c>
    </row>
    <row r="343" s="2" customFormat="1">
      <c r="A343" s="35"/>
      <c r="B343" s="36"/>
      <c r="C343" s="35"/>
      <c r="D343" s="185" t="s">
        <v>138</v>
      </c>
      <c r="E343" s="35"/>
      <c r="F343" s="186" t="s">
        <v>711</v>
      </c>
      <c r="G343" s="35"/>
      <c r="H343" s="35"/>
      <c r="I343" s="187"/>
      <c r="J343" s="35"/>
      <c r="K343" s="35"/>
      <c r="L343" s="36"/>
      <c r="M343" s="188"/>
      <c r="N343" s="189"/>
      <c r="O343" s="74"/>
      <c r="P343" s="74"/>
      <c r="Q343" s="74"/>
      <c r="R343" s="74"/>
      <c r="S343" s="74"/>
      <c r="T343" s="75"/>
      <c r="U343" s="35"/>
      <c r="V343" s="35"/>
      <c r="W343" s="35"/>
      <c r="X343" s="35"/>
      <c r="Y343" s="35"/>
      <c r="Z343" s="35"/>
      <c r="AA343" s="35"/>
      <c r="AB343" s="35"/>
      <c r="AC343" s="35"/>
      <c r="AD343" s="35"/>
      <c r="AE343" s="35"/>
      <c r="AT343" s="16" t="s">
        <v>138</v>
      </c>
      <c r="AU343" s="16" t="s">
        <v>80</v>
      </c>
    </row>
    <row r="344" s="2" customFormat="1" ht="16.5" customHeight="1">
      <c r="A344" s="35"/>
      <c r="B344" s="171"/>
      <c r="C344" s="214" t="s">
        <v>713</v>
      </c>
      <c r="D344" s="214" t="s">
        <v>434</v>
      </c>
      <c r="E344" s="215" t="s">
        <v>714</v>
      </c>
      <c r="F344" s="216" t="s">
        <v>715</v>
      </c>
      <c r="G344" s="217" t="s">
        <v>535</v>
      </c>
      <c r="H344" s="218">
        <v>1</v>
      </c>
      <c r="I344" s="219"/>
      <c r="J344" s="220">
        <f>ROUND(I344*H344,2)</f>
        <v>0</v>
      </c>
      <c r="K344" s="216" t="s">
        <v>381</v>
      </c>
      <c r="L344" s="221"/>
      <c r="M344" s="222" t="s">
        <v>1</v>
      </c>
      <c r="N344" s="223" t="s">
        <v>38</v>
      </c>
      <c r="O344" s="74"/>
      <c r="P344" s="181">
        <f>O344*H344</f>
        <v>0</v>
      </c>
      <c r="Q344" s="181">
        <v>0.0030000000000000001</v>
      </c>
      <c r="R344" s="181">
        <f>Q344*H344</f>
        <v>0.0030000000000000001</v>
      </c>
      <c r="S344" s="181">
        <v>0</v>
      </c>
      <c r="T344" s="182">
        <f>S344*H344</f>
        <v>0</v>
      </c>
      <c r="U344" s="35"/>
      <c r="V344" s="35"/>
      <c r="W344" s="35"/>
      <c r="X344" s="35"/>
      <c r="Y344" s="35"/>
      <c r="Z344" s="35"/>
      <c r="AA344" s="35"/>
      <c r="AB344" s="35"/>
      <c r="AC344" s="35"/>
      <c r="AD344" s="35"/>
      <c r="AE344" s="35"/>
      <c r="AR344" s="183" t="s">
        <v>186</v>
      </c>
      <c r="AT344" s="183" t="s">
        <v>434</v>
      </c>
      <c r="AU344" s="183" t="s">
        <v>80</v>
      </c>
      <c r="AY344" s="16" t="s">
        <v>131</v>
      </c>
      <c r="BE344" s="184">
        <f>IF(N344="základní",J344,0)</f>
        <v>0</v>
      </c>
      <c r="BF344" s="184">
        <f>IF(N344="snížená",J344,0)</f>
        <v>0</v>
      </c>
      <c r="BG344" s="184">
        <f>IF(N344="zákl. přenesená",J344,0)</f>
        <v>0</v>
      </c>
      <c r="BH344" s="184">
        <f>IF(N344="sníž. přenesená",J344,0)</f>
        <v>0</v>
      </c>
      <c r="BI344" s="184">
        <f>IF(N344="nulová",J344,0)</f>
        <v>0</v>
      </c>
      <c r="BJ344" s="16" t="s">
        <v>80</v>
      </c>
      <c r="BK344" s="184">
        <f>ROUND(I344*H344,2)</f>
        <v>0</v>
      </c>
      <c r="BL344" s="16" t="s">
        <v>130</v>
      </c>
      <c r="BM344" s="183" t="s">
        <v>716</v>
      </c>
    </row>
    <row r="345" s="2" customFormat="1">
      <c r="A345" s="35"/>
      <c r="B345" s="36"/>
      <c r="C345" s="35"/>
      <c r="D345" s="185" t="s">
        <v>138</v>
      </c>
      <c r="E345" s="35"/>
      <c r="F345" s="186" t="s">
        <v>715</v>
      </c>
      <c r="G345" s="35"/>
      <c r="H345" s="35"/>
      <c r="I345" s="187"/>
      <c r="J345" s="35"/>
      <c r="K345" s="35"/>
      <c r="L345" s="36"/>
      <c r="M345" s="188"/>
      <c r="N345" s="189"/>
      <c r="O345" s="74"/>
      <c r="P345" s="74"/>
      <c r="Q345" s="74"/>
      <c r="R345" s="74"/>
      <c r="S345" s="74"/>
      <c r="T345" s="75"/>
      <c r="U345" s="35"/>
      <c r="V345" s="35"/>
      <c r="W345" s="35"/>
      <c r="X345" s="35"/>
      <c r="Y345" s="35"/>
      <c r="Z345" s="35"/>
      <c r="AA345" s="35"/>
      <c r="AB345" s="35"/>
      <c r="AC345" s="35"/>
      <c r="AD345" s="35"/>
      <c r="AE345" s="35"/>
      <c r="AT345" s="16" t="s">
        <v>138</v>
      </c>
      <c r="AU345" s="16" t="s">
        <v>80</v>
      </c>
    </row>
    <row r="346" s="2" customFormat="1" ht="16.5" customHeight="1">
      <c r="A346" s="35"/>
      <c r="B346" s="171"/>
      <c r="C346" s="214" t="s">
        <v>717</v>
      </c>
      <c r="D346" s="214" t="s">
        <v>434</v>
      </c>
      <c r="E346" s="215" t="s">
        <v>718</v>
      </c>
      <c r="F346" s="216" t="s">
        <v>719</v>
      </c>
      <c r="G346" s="217" t="s">
        <v>535</v>
      </c>
      <c r="H346" s="218">
        <v>1</v>
      </c>
      <c r="I346" s="219"/>
      <c r="J346" s="220">
        <f>ROUND(I346*H346,2)</f>
        <v>0</v>
      </c>
      <c r="K346" s="216" t="s">
        <v>381</v>
      </c>
      <c r="L346" s="221"/>
      <c r="M346" s="222" t="s">
        <v>1</v>
      </c>
      <c r="N346" s="223" t="s">
        <v>38</v>
      </c>
      <c r="O346" s="74"/>
      <c r="P346" s="181">
        <f>O346*H346</f>
        <v>0</v>
      </c>
      <c r="Q346" s="181">
        <v>0.00010000000000000001</v>
      </c>
      <c r="R346" s="181">
        <f>Q346*H346</f>
        <v>0.00010000000000000001</v>
      </c>
      <c r="S346" s="181">
        <v>0</v>
      </c>
      <c r="T346" s="182">
        <f>S346*H346</f>
        <v>0</v>
      </c>
      <c r="U346" s="35"/>
      <c r="V346" s="35"/>
      <c r="W346" s="35"/>
      <c r="X346" s="35"/>
      <c r="Y346" s="35"/>
      <c r="Z346" s="35"/>
      <c r="AA346" s="35"/>
      <c r="AB346" s="35"/>
      <c r="AC346" s="35"/>
      <c r="AD346" s="35"/>
      <c r="AE346" s="35"/>
      <c r="AR346" s="183" t="s">
        <v>186</v>
      </c>
      <c r="AT346" s="183" t="s">
        <v>434</v>
      </c>
      <c r="AU346" s="183" t="s">
        <v>80</v>
      </c>
      <c r="AY346" s="16" t="s">
        <v>131</v>
      </c>
      <c r="BE346" s="184">
        <f>IF(N346="základní",J346,0)</f>
        <v>0</v>
      </c>
      <c r="BF346" s="184">
        <f>IF(N346="snížená",J346,0)</f>
        <v>0</v>
      </c>
      <c r="BG346" s="184">
        <f>IF(N346="zákl. přenesená",J346,0)</f>
        <v>0</v>
      </c>
      <c r="BH346" s="184">
        <f>IF(N346="sníž. přenesená",J346,0)</f>
        <v>0</v>
      </c>
      <c r="BI346" s="184">
        <f>IF(N346="nulová",J346,0)</f>
        <v>0</v>
      </c>
      <c r="BJ346" s="16" t="s">
        <v>80</v>
      </c>
      <c r="BK346" s="184">
        <f>ROUND(I346*H346,2)</f>
        <v>0</v>
      </c>
      <c r="BL346" s="16" t="s">
        <v>130</v>
      </c>
      <c r="BM346" s="183" t="s">
        <v>720</v>
      </c>
    </row>
    <row r="347" s="2" customFormat="1">
      <c r="A347" s="35"/>
      <c r="B347" s="36"/>
      <c r="C347" s="35"/>
      <c r="D347" s="185" t="s">
        <v>138</v>
      </c>
      <c r="E347" s="35"/>
      <c r="F347" s="186" t="s">
        <v>719</v>
      </c>
      <c r="G347" s="35"/>
      <c r="H347" s="35"/>
      <c r="I347" s="187"/>
      <c r="J347" s="35"/>
      <c r="K347" s="35"/>
      <c r="L347" s="36"/>
      <c r="M347" s="188"/>
      <c r="N347" s="189"/>
      <c r="O347" s="74"/>
      <c r="P347" s="74"/>
      <c r="Q347" s="74"/>
      <c r="R347" s="74"/>
      <c r="S347" s="74"/>
      <c r="T347" s="75"/>
      <c r="U347" s="35"/>
      <c r="V347" s="35"/>
      <c r="W347" s="35"/>
      <c r="X347" s="35"/>
      <c r="Y347" s="35"/>
      <c r="Z347" s="35"/>
      <c r="AA347" s="35"/>
      <c r="AB347" s="35"/>
      <c r="AC347" s="35"/>
      <c r="AD347" s="35"/>
      <c r="AE347" s="35"/>
      <c r="AT347" s="16" t="s">
        <v>138</v>
      </c>
      <c r="AU347" s="16" t="s">
        <v>80</v>
      </c>
    </row>
    <row r="348" s="2" customFormat="1" ht="21.75" customHeight="1">
      <c r="A348" s="35"/>
      <c r="B348" s="171"/>
      <c r="C348" s="214" t="s">
        <v>227</v>
      </c>
      <c r="D348" s="214" t="s">
        <v>434</v>
      </c>
      <c r="E348" s="215" t="s">
        <v>721</v>
      </c>
      <c r="F348" s="216" t="s">
        <v>722</v>
      </c>
      <c r="G348" s="217" t="s">
        <v>535</v>
      </c>
      <c r="H348" s="218">
        <v>2</v>
      </c>
      <c r="I348" s="219"/>
      <c r="J348" s="220">
        <f>ROUND(I348*H348,2)</f>
        <v>0</v>
      </c>
      <c r="K348" s="216" t="s">
        <v>381</v>
      </c>
      <c r="L348" s="221"/>
      <c r="M348" s="222" t="s">
        <v>1</v>
      </c>
      <c r="N348" s="223" t="s">
        <v>38</v>
      </c>
      <c r="O348" s="74"/>
      <c r="P348" s="181">
        <f>O348*H348</f>
        <v>0</v>
      </c>
      <c r="Q348" s="181">
        <v>0.00035</v>
      </c>
      <c r="R348" s="181">
        <f>Q348*H348</f>
        <v>0.00069999999999999999</v>
      </c>
      <c r="S348" s="181">
        <v>0</v>
      </c>
      <c r="T348" s="182">
        <f>S348*H348</f>
        <v>0</v>
      </c>
      <c r="U348" s="35"/>
      <c r="V348" s="35"/>
      <c r="W348" s="35"/>
      <c r="X348" s="35"/>
      <c r="Y348" s="35"/>
      <c r="Z348" s="35"/>
      <c r="AA348" s="35"/>
      <c r="AB348" s="35"/>
      <c r="AC348" s="35"/>
      <c r="AD348" s="35"/>
      <c r="AE348" s="35"/>
      <c r="AR348" s="183" t="s">
        <v>186</v>
      </c>
      <c r="AT348" s="183" t="s">
        <v>434</v>
      </c>
      <c r="AU348" s="183" t="s">
        <v>80</v>
      </c>
      <c r="AY348" s="16" t="s">
        <v>131</v>
      </c>
      <c r="BE348" s="184">
        <f>IF(N348="základní",J348,0)</f>
        <v>0</v>
      </c>
      <c r="BF348" s="184">
        <f>IF(N348="snížená",J348,0)</f>
        <v>0</v>
      </c>
      <c r="BG348" s="184">
        <f>IF(N348="zákl. přenesená",J348,0)</f>
        <v>0</v>
      </c>
      <c r="BH348" s="184">
        <f>IF(N348="sníž. přenesená",J348,0)</f>
        <v>0</v>
      </c>
      <c r="BI348" s="184">
        <f>IF(N348="nulová",J348,0)</f>
        <v>0</v>
      </c>
      <c r="BJ348" s="16" t="s">
        <v>80</v>
      </c>
      <c r="BK348" s="184">
        <f>ROUND(I348*H348,2)</f>
        <v>0</v>
      </c>
      <c r="BL348" s="16" t="s">
        <v>130</v>
      </c>
      <c r="BM348" s="183" t="s">
        <v>723</v>
      </c>
    </row>
    <row r="349" s="2" customFormat="1">
      <c r="A349" s="35"/>
      <c r="B349" s="36"/>
      <c r="C349" s="35"/>
      <c r="D349" s="185" t="s">
        <v>138</v>
      </c>
      <c r="E349" s="35"/>
      <c r="F349" s="186" t="s">
        <v>722</v>
      </c>
      <c r="G349" s="35"/>
      <c r="H349" s="35"/>
      <c r="I349" s="187"/>
      <c r="J349" s="35"/>
      <c r="K349" s="35"/>
      <c r="L349" s="36"/>
      <c r="M349" s="188"/>
      <c r="N349" s="189"/>
      <c r="O349" s="74"/>
      <c r="P349" s="74"/>
      <c r="Q349" s="74"/>
      <c r="R349" s="74"/>
      <c r="S349" s="74"/>
      <c r="T349" s="75"/>
      <c r="U349" s="35"/>
      <c r="V349" s="35"/>
      <c r="W349" s="35"/>
      <c r="X349" s="35"/>
      <c r="Y349" s="35"/>
      <c r="Z349" s="35"/>
      <c r="AA349" s="35"/>
      <c r="AB349" s="35"/>
      <c r="AC349" s="35"/>
      <c r="AD349" s="35"/>
      <c r="AE349" s="35"/>
      <c r="AT349" s="16" t="s">
        <v>138</v>
      </c>
      <c r="AU349" s="16" t="s">
        <v>80</v>
      </c>
    </row>
    <row r="350" s="2" customFormat="1" ht="24.15" customHeight="1">
      <c r="A350" s="35"/>
      <c r="B350" s="171"/>
      <c r="C350" s="172" t="s">
        <v>724</v>
      </c>
      <c r="D350" s="172" t="s">
        <v>132</v>
      </c>
      <c r="E350" s="173" t="s">
        <v>725</v>
      </c>
      <c r="F350" s="174" t="s">
        <v>726</v>
      </c>
      <c r="G350" s="175" t="s">
        <v>434</v>
      </c>
      <c r="H350" s="176">
        <v>96.670000000000002</v>
      </c>
      <c r="I350" s="177"/>
      <c r="J350" s="178">
        <f>ROUND(I350*H350,2)</f>
        <v>0</v>
      </c>
      <c r="K350" s="174" t="s">
        <v>381</v>
      </c>
      <c r="L350" s="36"/>
      <c r="M350" s="179" t="s">
        <v>1</v>
      </c>
      <c r="N350" s="180" t="s">
        <v>38</v>
      </c>
      <c r="O350" s="74"/>
      <c r="P350" s="181">
        <f>O350*H350</f>
        <v>0</v>
      </c>
      <c r="Q350" s="181">
        <v>0.00012999999999999999</v>
      </c>
      <c r="R350" s="181">
        <f>Q350*H350</f>
        <v>0.0125671</v>
      </c>
      <c r="S350" s="181">
        <v>0</v>
      </c>
      <c r="T350" s="182">
        <f>S350*H350</f>
        <v>0</v>
      </c>
      <c r="U350" s="35"/>
      <c r="V350" s="35"/>
      <c r="W350" s="35"/>
      <c r="X350" s="35"/>
      <c r="Y350" s="35"/>
      <c r="Z350" s="35"/>
      <c r="AA350" s="35"/>
      <c r="AB350" s="35"/>
      <c r="AC350" s="35"/>
      <c r="AD350" s="35"/>
      <c r="AE350" s="35"/>
      <c r="AR350" s="183" t="s">
        <v>130</v>
      </c>
      <c r="AT350" s="183" t="s">
        <v>132</v>
      </c>
      <c r="AU350" s="183" t="s">
        <v>80</v>
      </c>
      <c r="AY350" s="16" t="s">
        <v>131</v>
      </c>
      <c r="BE350" s="184">
        <f>IF(N350="základní",J350,0)</f>
        <v>0</v>
      </c>
      <c r="BF350" s="184">
        <f>IF(N350="snížená",J350,0)</f>
        <v>0</v>
      </c>
      <c r="BG350" s="184">
        <f>IF(N350="zákl. přenesená",J350,0)</f>
        <v>0</v>
      </c>
      <c r="BH350" s="184">
        <f>IF(N350="sníž. přenesená",J350,0)</f>
        <v>0</v>
      </c>
      <c r="BI350" s="184">
        <f>IF(N350="nulová",J350,0)</f>
        <v>0</v>
      </c>
      <c r="BJ350" s="16" t="s">
        <v>80</v>
      </c>
      <c r="BK350" s="184">
        <f>ROUND(I350*H350,2)</f>
        <v>0</v>
      </c>
      <c r="BL350" s="16" t="s">
        <v>130</v>
      </c>
      <c r="BM350" s="183" t="s">
        <v>727</v>
      </c>
    </row>
    <row r="351" s="2" customFormat="1">
      <c r="A351" s="35"/>
      <c r="B351" s="36"/>
      <c r="C351" s="35"/>
      <c r="D351" s="185" t="s">
        <v>138</v>
      </c>
      <c r="E351" s="35"/>
      <c r="F351" s="186" t="s">
        <v>728</v>
      </c>
      <c r="G351" s="35"/>
      <c r="H351" s="35"/>
      <c r="I351" s="187"/>
      <c r="J351" s="35"/>
      <c r="K351" s="35"/>
      <c r="L351" s="36"/>
      <c r="M351" s="188"/>
      <c r="N351" s="189"/>
      <c r="O351" s="74"/>
      <c r="P351" s="74"/>
      <c r="Q351" s="74"/>
      <c r="R351" s="74"/>
      <c r="S351" s="74"/>
      <c r="T351" s="75"/>
      <c r="U351" s="35"/>
      <c r="V351" s="35"/>
      <c r="W351" s="35"/>
      <c r="X351" s="35"/>
      <c r="Y351" s="35"/>
      <c r="Z351" s="35"/>
      <c r="AA351" s="35"/>
      <c r="AB351" s="35"/>
      <c r="AC351" s="35"/>
      <c r="AD351" s="35"/>
      <c r="AE351" s="35"/>
      <c r="AT351" s="16" t="s">
        <v>138</v>
      </c>
      <c r="AU351" s="16" t="s">
        <v>80</v>
      </c>
    </row>
    <row r="352" s="2" customFormat="1">
      <c r="A352" s="35"/>
      <c r="B352" s="36"/>
      <c r="C352" s="35"/>
      <c r="D352" s="197" t="s">
        <v>384</v>
      </c>
      <c r="E352" s="35"/>
      <c r="F352" s="198" t="s">
        <v>729</v>
      </c>
      <c r="G352" s="35"/>
      <c r="H352" s="35"/>
      <c r="I352" s="187"/>
      <c r="J352" s="35"/>
      <c r="K352" s="35"/>
      <c r="L352" s="36"/>
      <c r="M352" s="188"/>
      <c r="N352" s="189"/>
      <c r="O352" s="74"/>
      <c r="P352" s="74"/>
      <c r="Q352" s="74"/>
      <c r="R352" s="74"/>
      <c r="S352" s="74"/>
      <c r="T352" s="75"/>
      <c r="U352" s="35"/>
      <c r="V352" s="35"/>
      <c r="W352" s="35"/>
      <c r="X352" s="35"/>
      <c r="Y352" s="35"/>
      <c r="Z352" s="35"/>
      <c r="AA352" s="35"/>
      <c r="AB352" s="35"/>
      <c r="AC352" s="35"/>
      <c r="AD352" s="35"/>
      <c r="AE352" s="35"/>
      <c r="AT352" s="16" t="s">
        <v>384</v>
      </c>
      <c r="AU352" s="16" t="s">
        <v>80</v>
      </c>
    </row>
    <row r="353" s="13" customFormat="1">
      <c r="A353" s="13"/>
      <c r="B353" s="207"/>
      <c r="C353" s="13"/>
      <c r="D353" s="185" t="s">
        <v>386</v>
      </c>
      <c r="E353" s="208" t="s">
        <v>1</v>
      </c>
      <c r="F353" s="209" t="s">
        <v>694</v>
      </c>
      <c r="G353" s="13"/>
      <c r="H353" s="208" t="s">
        <v>1</v>
      </c>
      <c r="I353" s="210"/>
      <c r="J353" s="13"/>
      <c r="K353" s="13"/>
      <c r="L353" s="207"/>
      <c r="M353" s="211"/>
      <c r="N353" s="212"/>
      <c r="O353" s="212"/>
      <c r="P353" s="212"/>
      <c r="Q353" s="212"/>
      <c r="R353" s="212"/>
      <c r="S353" s="212"/>
      <c r="T353" s="213"/>
      <c r="U353" s="13"/>
      <c r="V353" s="13"/>
      <c r="W353" s="13"/>
      <c r="X353" s="13"/>
      <c r="Y353" s="13"/>
      <c r="Z353" s="13"/>
      <c r="AA353" s="13"/>
      <c r="AB353" s="13"/>
      <c r="AC353" s="13"/>
      <c r="AD353" s="13"/>
      <c r="AE353" s="13"/>
      <c r="AT353" s="208" t="s">
        <v>386</v>
      </c>
      <c r="AU353" s="208" t="s">
        <v>80</v>
      </c>
      <c r="AV353" s="13" t="s">
        <v>80</v>
      </c>
      <c r="AW353" s="13" t="s">
        <v>30</v>
      </c>
      <c r="AX353" s="13" t="s">
        <v>73</v>
      </c>
      <c r="AY353" s="208" t="s">
        <v>131</v>
      </c>
    </row>
    <row r="354" s="12" customFormat="1">
      <c r="A354" s="12"/>
      <c r="B354" s="199"/>
      <c r="C354" s="12"/>
      <c r="D354" s="185" t="s">
        <v>386</v>
      </c>
      <c r="E354" s="200" t="s">
        <v>730</v>
      </c>
      <c r="F354" s="201" t="s">
        <v>731</v>
      </c>
      <c r="G354" s="12"/>
      <c r="H354" s="202">
        <v>45.840000000000003</v>
      </c>
      <c r="I354" s="203"/>
      <c r="J354" s="12"/>
      <c r="K354" s="12"/>
      <c r="L354" s="199"/>
      <c r="M354" s="204"/>
      <c r="N354" s="205"/>
      <c r="O354" s="205"/>
      <c r="P354" s="205"/>
      <c r="Q354" s="205"/>
      <c r="R354" s="205"/>
      <c r="S354" s="205"/>
      <c r="T354" s="206"/>
      <c r="U354" s="12"/>
      <c r="V354" s="12"/>
      <c r="W354" s="12"/>
      <c r="X354" s="12"/>
      <c r="Y354" s="12"/>
      <c r="Z354" s="12"/>
      <c r="AA354" s="12"/>
      <c r="AB354" s="12"/>
      <c r="AC354" s="12"/>
      <c r="AD354" s="12"/>
      <c r="AE354" s="12"/>
      <c r="AT354" s="200" t="s">
        <v>386</v>
      </c>
      <c r="AU354" s="200" t="s">
        <v>80</v>
      </c>
      <c r="AV354" s="12" t="s">
        <v>86</v>
      </c>
      <c r="AW354" s="12" t="s">
        <v>30</v>
      </c>
      <c r="AX354" s="12" t="s">
        <v>73</v>
      </c>
      <c r="AY354" s="200" t="s">
        <v>131</v>
      </c>
    </row>
    <row r="355" s="12" customFormat="1">
      <c r="A355" s="12"/>
      <c r="B355" s="199"/>
      <c r="C355" s="12"/>
      <c r="D355" s="185" t="s">
        <v>386</v>
      </c>
      <c r="E355" s="200" t="s">
        <v>253</v>
      </c>
      <c r="F355" s="201" t="s">
        <v>732</v>
      </c>
      <c r="G355" s="12"/>
      <c r="H355" s="202">
        <v>50.829999999999998</v>
      </c>
      <c r="I355" s="203"/>
      <c r="J355" s="12"/>
      <c r="K355" s="12"/>
      <c r="L355" s="199"/>
      <c r="M355" s="204"/>
      <c r="N355" s="205"/>
      <c r="O355" s="205"/>
      <c r="P355" s="205"/>
      <c r="Q355" s="205"/>
      <c r="R355" s="205"/>
      <c r="S355" s="205"/>
      <c r="T355" s="206"/>
      <c r="U355" s="12"/>
      <c r="V355" s="12"/>
      <c r="W355" s="12"/>
      <c r="X355" s="12"/>
      <c r="Y355" s="12"/>
      <c r="Z355" s="12"/>
      <c r="AA355" s="12"/>
      <c r="AB355" s="12"/>
      <c r="AC355" s="12"/>
      <c r="AD355" s="12"/>
      <c r="AE355" s="12"/>
      <c r="AT355" s="200" t="s">
        <v>386</v>
      </c>
      <c r="AU355" s="200" t="s">
        <v>80</v>
      </c>
      <c r="AV355" s="12" t="s">
        <v>86</v>
      </c>
      <c r="AW355" s="12" t="s">
        <v>30</v>
      </c>
      <c r="AX355" s="12" t="s">
        <v>73</v>
      </c>
      <c r="AY355" s="200" t="s">
        <v>131</v>
      </c>
    </row>
    <row r="356" s="12" customFormat="1">
      <c r="A356" s="12"/>
      <c r="B356" s="199"/>
      <c r="C356" s="12"/>
      <c r="D356" s="185" t="s">
        <v>386</v>
      </c>
      <c r="E356" s="200" t="s">
        <v>733</v>
      </c>
      <c r="F356" s="201" t="s">
        <v>734</v>
      </c>
      <c r="G356" s="12"/>
      <c r="H356" s="202">
        <v>96.670000000000002</v>
      </c>
      <c r="I356" s="203"/>
      <c r="J356" s="12"/>
      <c r="K356" s="12"/>
      <c r="L356" s="199"/>
      <c r="M356" s="204"/>
      <c r="N356" s="205"/>
      <c r="O356" s="205"/>
      <c r="P356" s="205"/>
      <c r="Q356" s="205"/>
      <c r="R356" s="205"/>
      <c r="S356" s="205"/>
      <c r="T356" s="206"/>
      <c r="U356" s="12"/>
      <c r="V356" s="12"/>
      <c r="W356" s="12"/>
      <c r="X356" s="12"/>
      <c r="Y356" s="12"/>
      <c r="Z356" s="12"/>
      <c r="AA356" s="12"/>
      <c r="AB356" s="12"/>
      <c r="AC356" s="12"/>
      <c r="AD356" s="12"/>
      <c r="AE356" s="12"/>
      <c r="AT356" s="200" t="s">
        <v>386</v>
      </c>
      <c r="AU356" s="200" t="s">
        <v>80</v>
      </c>
      <c r="AV356" s="12" t="s">
        <v>86</v>
      </c>
      <c r="AW356" s="12" t="s">
        <v>30</v>
      </c>
      <c r="AX356" s="12" t="s">
        <v>80</v>
      </c>
      <c r="AY356" s="200" t="s">
        <v>131</v>
      </c>
    </row>
    <row r="357" s="2" customFormat="1" ht="24.15" customHeight="1">
      <c r="A357" s="35"/>
      <c r="B357" s="171"/>
      <c r="C357" s="172" t="s">
        <v>735</v>
      </c>
      <c r="D357" s="172" t="s">
        <v>132</v>
      </c>
      <c r="E357" s="173" t="s">
        <v>736</v>
      </c>
      <c r="F357" s="174" t="s">
        <v>737</v>
      </c>
      <c r="G357" s="175" t="s">
        <v>380</v>
      </c>
      <c r="H357" s="176">
        <v>55.82</v>
      </c>
      <c r="I357" s="177"/>
      <c r="J357" s="178">
        <f>ROUND(I357*H357,2)</f>
        <v>0</v>
      </c>
      <c r="K357" s="174" t="s">
        <v>381</v>
      </c>
      <c r="L357" s="36"/>
      <c r="M357" s="179" t="s">
        <v>1</v>
      </c>
      <c r="N357" s="180" t="s">
        <v>38</v>
      </c>
      <c r="O357" s="74"/>
      <c r="P357" s="181">
        <f>O357*H357</f>
        <v>0</v>
      </c>
      <c r="Q357" s="181">
        <v>0.0014499999999999999</v>
      </c>
      <c r="R357" s="181">
        <f>Q357*H357</f>
        <v>0.080938999999999997</v>
      </c>
      <c r="S357" s="181">
        <v>0</v>
      </c>
      <c r="T357" s="182">
        <f>S357*H357</f>
        <v>0</v>
      </c>
      <c r="U357" s="35"/>
      <c r="V357" s="35"/>
      <c r="W357" s="35"/>
      <c r="X357" s="35"/>
      <c r="Y357" s="35"/>
      <c r="Z357" s="35"/>
      <c r="AA357" s="35"/>
      <c r="AB357" s="35"/>
      <c r="AC357" s="35"/>
      <c r="AD357" s="35"/>
      <c r="AE357" s="35"/>
      <c r="AR357" s="183" t="s">
        <v>130</v>
      </c>
      <c r="AT357" s="183" t="s">
        <v>132</v>
      </c>
      <c r="AU357" s="183" t="s">
        <v>80</v>
      </c>
      <c r="AY357" s="16" t="s">
        <v>131</v>
      </c>
      <c r="BE357" s="184">
        <f>IF(N357="základní",J357,0)</f>
        <v>0</v>
      </c>
      <c r="BF357" s="184">
        <f>IF(N357="snížená",J357,0)</f>
        <v>0</v>
      </c>
      <c r="BG357" s="184">
        <f>IF(N357="zákl. přenesená",J357,0)</f>
        <v>0</v>
      </c>
      <c r="BH357" s="184">
        <f>IF(N357="sníž. přenesená",J357,0)</f>
        <v>0</v>
      </c>
      <c r="BI357" s="184">
        <f>IF(N357="nulová",J357,0)</f>
        <v>0</v>
      </c>
      <c r="BJ357" s="16" t="s">
        <v>80</v>
      </c>
      <c r="BK357" s="184">
        <f>ROUND(I357*H357,2)</f>
        <v>0</v>
      </c>
      <c r="BL357" s="16" t="s">
        <v>130</v>
      </c>
      <c r="BM357" s="183" t="s">
        <v>738</v>
      </c>
    </row>
    <row r="358" s="2" customFormat="1">
      <c r="A358" s="35"/>
      <c r="B358" s="36"/>
      <c r="C358" s="35"/>
      <c r="D358" s="185" t="s">
        <v>138</v>
      </c>
      <c r="E358" s="35"/>
      <c r="F358" s="186" t="s">
        <v>739</v>
      </c>
      <c r="G358" s="35"/>
      <c r="H358" s="35"/>
      <c r="I358" s="187"/>
      <c r="J358" s="35"/>
      <c r="K358" s="35"/>
      <c r="L358" s="36"/>
      <c r="M358" s="188"/>
      <c r="N358" s="189"/>
      <c r="O358" s="74"/>
      <c r="P358" s="74"/>
      <c r="Q358" s="74"/>
      <c r="R358" s="74"/>
      <c r="S358" s="74"/>
      <c r="T358" s="75"/>
      <c r="U358" s="35"/>
      <c r="V358" s="35"/>
      <c r="W358" s="35"/>
      <c r="X358" s="35"/>
      <c r="Y358" s="35"/>
      <c r="Z358" s="35"/>
      <c r="AA358" s="35"/>
      <c r="AB358" s="35"/>
      <c r="AC358" s="35"/>
      <c r="AD358" s="35"/>
      <c r="AE358" s="35"/>
      <c r="AT358" s="16" t="s">
        <v>138</v>
      </c>
      <c r="AU358" s="16" t="s">
        <v>80</v>
      </c>
    </row>
    <row r="359" s="2" customFormat="1">
      <c r="A359" s="35"/>
      <c r="B359" s="36"/>
      <c r="C359" s="35"/>
      <c r="D359" s="197" t="s">
        <v>384</v>
      </c>
      <c r="E359" s="35"/>
      <c r="F359" s="198" t="s">
        <v>740</v>
      </c>
      <c r="G359" s="35"/>
      <c r="H359" s="35"/>
      <c r="I359" s="187"/>
      <c r="J359" s="35"/>
      <c r="K359" s="35"/>
      <c r="L359" s="36"/>
      <c r="M359" s="188"/>
      <c r="N359" s="189"/>
      <c r="O359" s="74"/>
      <c r="P359" s="74"/>
      <c r="Q359" s="74"/>
      <c r="R359" s="74"/>
      <c r="S359" s="74"/>
      <c r="T359" s="75"/>
      <c r="U359" s="35"/>
      <c r="V359" s="35"/>
      <c r="W359" s="35"/>
      <c r="X359" s="35"/>
      <c r="Y359" s="35"/>
      <c r="Z359" s="35"/>
      <c r="AA359" s="35"/>
      <c r="AB359" s="35"/>
      <c r="AC359" s="35"/>
      <c r="AD359" s="35"/>
      <c r="AE359" s="35"/>
      <c r="AT359" s="16" t="s">
        <v>384</v>
      </c>
      <c r="AU359" s="16" t="s">
        <v>80</v>
      </c>
    </row>
    <row r="360" s="13" customFormat="1">
      <c r="A360" s="13"/>
      <c r="B360" s="207"/>
      <c r="C360" s="13"/>
      <c r="D360" s="185" t="s">
        <v>386</v>
      </c>
      <c r="E360" s="208" t="s">
        <v>1</v>
      </c>
      <c r="F360" s="209" t="s">
        <v>694</v>
      </c>
      <c r="G360" s="13"/>
      <c r="H360" s="208" t="s">
        <v>1</v>
      </c>
      <c r="I360" s="210"/>
      <c r="J360" s="13"/>
      <c r="K360" s="13"/>
      <c r="L360" s="207"/>
      <c r="M360" s="211"/>
      <c r="N360" s="212"/>
      <c r="O360" s="212"/>
      <c r="P360" s="212"/>
      <c r="Q360" s="212"/>
      <c r="R360" s="212"/>
      <c r="S360" s="212"/>
      <c r="T360" s="213"/>
      <c r="U360" s="13"/>
      <c r="V360" s="13"/>
      <c r="W360" s="13"/>
      <c r="X360" s="13"/>
      <c r="Y360" s="13"/>
      <c r="Z360" s="13"/>
      <c r="AA360" s="13"/>
      <c r="AB360" s="13"/>
      <c r="AC360" s="13"/>
      <c r="AD360" s="13"/>
      <c r="AE360" s="13"/>
      <c r="AT360" s="208" t="s">
        <v>386</v>
      </c>
      <c r="AU360" s="208" t="s">
        <v>80</v>
      </c>
      <c r="AV360" s="13" t="s">
        <v>80</v>
      </c>
      <c r="AW360" s="13" t="s">
        <v>30</v>
      </c>
      <c r="AX360" s="13" t="s">
        <v>73</v>
      </c>
      <c r="AY360" s="208" t="s">
        <v>131</v>
      </c>
    </row>
    <row r="361" s="12" customFormat="1">
      <c r="A361" s="12"/>
      <c r="B361" s="199"/>
      <c r="C361" s="12"/>
      <c r="D361" s="185" t="s">
        <v>386</v>
      </c>
      <c r="E361" s="200" t="s">
        <v>741</v>
      </c>
      <c r="F361" s="201" t="s">
        <v>742</v>
      </c>
      <c r="G361" s="12"/>
      <c r="H361" s="202">
        <v>2.3199999999999998</v>
      </c>
      <c r="I361" s="203"/>
      <c r="J361" s="12"/>
      <c r="K361" s="12"/>
      <c r="L361" s="199"/>
      <c r="M361" s="204"/>
      <c r="N361" s="205"/>
      <c r="O361" s="205"/>
      <c r="P361" s="205"/>
      <c r="Q361" s="205"/>
      <c r="R361" s="205"/>
      <c r="S361" s="205"/>
      <c r="T361" s="206"/>
      <c r="U361" s="12"/>
      <c r="V361" s="12"/>
      <c r="W361" s="12"/>
      <c r="X361" s="12"/>
      <c r="Y361" s="12"/>
      <c r="Z361" s="12"/>
      <c r="AA361" s="12"/>
      <c r="AB361" s="12"/>
      <c r="AC361" s="12"/>
      <c r="AD361" s="12"/>
      <c r="AE361" s="12"/>
      <c r="AT361" s="200" t="s">
        <v>386</v>
      </c>
      <c r="AU361" s="200" t="s">
        <v>80</v>
      </c>
      <c r="AV361" s="12" t="s">
        <v>86</v>
      </c>
      <c r="AW361" s="12" t="s">
        <v>30</v>
      </c>
      <c r="AX361" s="12" t="s">
        <v>73</v>
      </c>
      <c r="AY361" s="200" t="s">
        <v>131</v>
      </c>
    </row>
    <row r="362" s="12" customFormat="1">
      <c r="A362" s="12"/>
      <c r="B362" s="199"/>
      <c r="C362" s="12"/>
      <c r="D362" s="185" t="s">
        <v>386</v>
      </c>
      <c r="E362" s="200" t="s">
        <v>255</v>
      </c>
      <c r="F362" s="201" t="s">
        <v>743</v>
      </c>
      <c r="G362" s="12"/>
      <c r="H362" s="202">
        <v>52</v>
      </c>
      <c r="I362" s="203"/>
      <c r="J362" s="12"/>
      <c r="K362" s="12"/>
      <c r="L362" s="199"/>
      <c r="M362" s="204"/>
      <c r="N362" s="205"/>
      <c r="O362" s="205"/>
      <c r="P362" s="205"/>
      <c r="Q362" s="205"/>
      <c r="R362" s="205"/>
      <c r="S362" s="205"/>
      <c r="T362" s="206"/>
      <c r="U362" s="12"/>
      <c r="V362" s="12"/>
      <c r="W362" s="12"/>
      <c r="X362" s="12"/>
      <c r="Y362" s="12"/>
      <c r="Z362" s="12"/>
      <c r="AA362" s="12"/>
      <c r="AB362" s="12"/>
      <c r="AC362" s="12"/>
      <c r="AD362" s="12"/>
      <c r="AE362" s="12"/>
      <c r="AT362" s="200" t="s">
        <v>386</v>
      </c>
      <c r="AU362" s="200" t="s">
        <v>80</v>
      </c>
      <c r="AV362" s="12" t="s">
        <v>86</v>
      </c>
      <c r="AW362" s="12" t="s">
        <v>30</v>
      </c>
      <c r="AX362" s="12" t="s">
        <v>73</v>
      </c>
      <c r="AY362" s="200" t="s">
        <v>131</v>
      </c>
    </row>
    <row r="363" s="12" customFormat="1">
      <c r="A363" s="12"/>
      <c r="B363" s="199"/>
      <c r="C363" s="12"/>
      <c r="D363" s="185" t="s">
        <v>386</v>
      </c>
      <c r="E363" s="200" t="s">
        <v>297</v>
      </c>
      <c r="F363" s="201" t="s">
        <v>744</v>
      </c>
      <c r="G363" s="12"/>
      <c r="H363" s="202">
        <v>1.5</v>
      </c>
      <c r="I363" s="203"/>
      <c r="J363" s="12"/>
      <c r="K363" s="12"/>
      <c r="L363" s="199"/>
      <c r="M363" s="204"/>
      <c r="N363" s="205"/>
      <c r="O363" s="205"/>
      <c r="P363" s="205"/>
      <c r="Q363" s="205"/>
      <c r="R363" s="205"/>
      <c r="S363" s="205"/>
      <c r="T363" s="206"/>
      <c r="U363" s="12"/>
      <c r="V363" s="12"/>
      <c r="W363" s="12"/>
      <c r="X363" s="12"/>
      <c r="Y363" s="12"/>
      <c r="Z363" s="12"/>
      <c r="AA363" s="12"/>
      <c r="AB363" s="12"/>
      <c r="AC363" s="12"/>
      <c r="AD363" s="12"/>
      <c r="AE363" s="12"/>
      <c r="AT363" s="200" t="s">
        <v>386</v>
      </c>
      <c r="AU363" s="200" t="s">
        <v>80</v>
      </c>
      <c r="AV363" s="12" t="s">
        <v>86</v>
      </c>
      <c r="AW363" s="12" t="s">
        <v>30</v>
      </c>
      <c r="AX363" s="12" t="s">
        <v>73</v>
      </c>
      <c r="AY363" s="200" t="s">
        <v>131</v>
      </c>
    </row>
    <row r="364" s="12" customFormat="1">
      <c r="A364" s="12"/>
      <c r="B364" s="199"/>
      <c r="C364" s="12"/>
      <c r="D364" s="185" t="s">
        <v>386</v>
      </c>
      <c r="E364" s="200" t="s">
        <v>745</v>
      </c>
      <c r="F364" s="201" t="s">
        <v>746</v>
      </c>
      <c r="G364" s="12"/>
      <c r="H364" s="202">
        <v>55.82</v>
      </c>
      <c r="I364" s="203"/>
      <c r="J364" s="12"/>
      <c r="K364" s="12"/>
      <c r="L364" s="199"/>
      <c r="M364" s="204"/>
      <c r="N364" s="205"/>
      <c r="O364" s="205"/>
      <c r="P364" s="205"/>
      <c r="Q364" s="205"/>
      <c r="R364" s="205"/>
      <c r="S364" s="205"/>
      <c r="T364" s="206"/>
      <c r="U364" s="12"/>
      <c r="V364" s="12"/>
      <c r="W364" s="12"/>
      <c r="X364" s="12"/>
      <c r="Y364" s="12"/>
      <c r="Z364" s="12"/>
      <c r="AA364" s="12"/>
      <c r="AB364" s="12"/>
      <c r="AC364" s="12"/>
      <c r="AD364" s="12"/>
      <c r="AE364" s="12"/>
      <c r="AT364" s="200" t="s">
        <v>386</v>
      </c>
      <c r="AU364" s="200" t="s">
        <v>80</v>
      </c>
      <c r="AV364" s="12" t="s">
        <v>86</v>
      </c>
      <c r="AW364" s="12" t="s">
        <v>30</v>
      </c>
      <c r="AX364" s="12" t="s">
        <v>80</v>
      </c>
      <c r="AY364" s="200" t="s">
        <v>131</v>
      </c>
    </row>
    <row r="365" s="2" customFormat="1" ht="24.15" customHeight="1">
      <c r="A365" s="35"/>
      <c r="B365" s="171"/>
      <c r="C365" s="172" t="s">
        <v>747</v>
      </c>
      <c r="D365" s="172" t="s">
        <v>132</v>
      </c>
      <c r="E365" s="173" t="s">
        <v>748</v>
      </c>
      <c r="F365" s="174" t="s">
        <v>749</v>
      </c>
      <c r="G365" s="175" t="s">
        <v>434</v>
      </c>
      <c r="H365" s="176">
        <v>96.670000000000002</v>
      </c>
      <c r="I365" s="177"/>
      <c r="J365" s="178">
        <f>ROUND(I365*H365,2)</f>
        <v>0</v>
      </c>
      <c r="K365" s="174" t="s">
        <v>381</v>
      </c>
      <c r="L365" s="36"/>
      <c r="M365" s="179" t="s">
        <v>1</v>
      </c>
      <c r="N365" s="180" t="s">
        <v>38</v>
      </c>
      <c r="O365" s="74"/>
      <c r="P365" s="181">
        <f>O365*H365</f>
        <v>0</v>
      </c>
      <c r="Q365" s="181">
        <v>0.00033</v>
      </c>
      <c r="R365" s="181">
        <f>Q365*H365</f>
        <v>0.031901100000000002</v>
      </c>
      <c r="S365" s="181">
        <v>0</v>
      </c>
      <c r="T365" s="182">
        <f>S365*H365</f>
        <v>0</v>
      </c>
      <c r="U365" s="35"/>
      <c r="V365" s="35"/>
      <c r="W365" s="35"/>
      <c r="X365" s="35"/>
      <c r="Y365" s="35"/>
      <c r="Z365" s="35"/>
      <c r="AA365" s="35"/>
      <c r="AB365" s="35"/>
      <c r="AC365" s="35"/>
      <c r="AD365" s="35"/>
      <c r="AE365" s="35"/>
      <c r="AR365" s="183" t="s">
        <v>130</v>
      </c>
      <c r="AT365" s="183" t="s">
        <v>132</v>
      </c>
      <c r="AU365" s="183" t="s">
        <v>80</v>
      </c>
      <c r="AY365" s="16" t="s">
        <v>131</v>
      </c>
      <c r="BE365" s="184">
        <f>IF(N365="základní",J365,0)</f>
        <v>0</v>
      </c>
      <c r="BF365" s="184">
        <f>IF(N365="snížená",J365,0)</f>
        <v>0</v>
      </c>
      <c r="BG365" s="184">
        <f>IF(N365="zákl. přenesená",J365,0)</f>
        <v>0</v>
      </c>
      <c r="BH365" s="184">
        <f>IF(N365="sníž. přenesená",J365,0)</f>
        <v>0</v>
      </c>
      <c r="BI365" s="184">
        <f>IF(N365="nulová",J365,0)</f>
        <v>0</v>
      </c>
      <c r="BJ365" s="16" t="s">
        <v>80</v>
      </c>
      <c r="BK365" s="184">
        <f>ROUND(I365*H365,2)</f>
        <v>0</v>
      </c>
      <c r="BL365" s="16" t="s">
        <v>130</v>
      </c>
      <c r="BM365" s="183" t="s">
        <v>750</v>
      </c>
    </row>
    <row r="366" s="2" customFormat="1">
      <c r="A366" s="35"/>
      <c r="B366" s="36"/>
      <c r="C366" s="35"/>
      <c r="D366" s="185" t="s">
        <v>138</v>
      </c>
      <c r="E366" s="35"/>
      <c r="F366" s="186" t="s">
        <v>751</v>
      </c>
      <c r="G366" s="35"/>
      <c r="H366" s="35"/>
      <c r="I366" s="187"/>
      <c r="J366" s="35"/>
      <c r="K366" s="35"/>
      <c r="L366" s="36"/>
      <c r="M366" s="188"/>
      <c r="N366" s="189"/>
      <c r="O366" s="74"/>
      <c r="P366" s="74"/>
      <c r="Q366" s="74"/>
      <c r="R366" s="74"/>
      <c r="S366" s="74"/>
      <c r="T366" s="75"/>
      <c r="U366" s="35"/>
      <c r="V366" s="35"/>
      <c r="W366" s="35"/>
      <c r="X366" s="35"/>
      <c r="Y366" s="35"/>
      <c r="Z366" s="35"/>
      <c r="AA366" s="35"/>
      <c r="AB366" s="35"/>
      <c r="AC366" s="35"/>
      <c r="AD366" s="35"/>
      <c r="AE366" s="35"/>
      <c r="AT366" s="16" t="s">
        <v>138</v>
      </c>
      <c r="AU366" s="16" t="s">
        <v>80</v>
      </c>
    </row>
    <row r="367" s="2" customFormat="1">
      <c r="A367" s="35"/>
      <c r="B367" s="36"/>
      <c r="C367" s="35"/>
      <c r="D367" s="197" t="s">
        <v>384</v>
      </c>
      <c r="E367" s="35"/>
      <c r="F367" s="198" t="s">
        <v>752</v>
      </c>
      <c r="G367" s="35"/>
      <c r="H367" s="35"/>
      <c r="I367" s="187"/>
      <c r="J367" s="35"/>
      <c r="K367" s="35"/>
      <c r="L367" s="36"/>
      <c r="M367" s="188"/>
      <c r="N367" s="189"/>
      <c r="O367" s="74"/>
      <c r="P367" s="74"/>
      <c r="Q367" s="74"/>
      <c r="R367" s="74"/>
      <c r="S367" s="74"/>
      <c r="T367" s="75"/>
      <c r="U367" s="35"/>
      <c r="V367" s="35"/>
      <c r="W367" s="35"/>
      <c r="X367" s="35"/>
      <c r="Y367" s="35"/>
      <c r="Z367" s="35"/>
      <c r="AA367" s="35"/>
      <c r="AB367" s="35"/>
      <c r="AC367" s="35"/>
      <c r="AD367" s="35"/>
      <c r="AE367" s="35"/>
      <c r="AT367" s="16" t="s">
        <v>384</v>
      </c>
      <c r="AU367" s="16" t="s">
        <v>80</v>
      </c>
    </row>
    <row r="368" s="13" customFormat="1">
      <c r="A368" s="13"/>
      <c r="B368" s="207"/>
      <c r="C368" s="13"/>
      <c r="D368" s="185" t="s">
        <v>386</v>
      </c>
      <c r="E368" s="208" t="s">
        <v>1</v>
      </c>
      <c r="F368" s="209" t="s">
        <v>694</v>
      </c>
      <c r="G368" s="13"/>
      <c r="H368" s="208" t="s">
        <v>1</v>
      </c>
      <c r="I368" s="210"/>
      <c r="J368" s="13"/>
      <c r="K368" s="13"/>
      <c r="L368" s="207"/>
      <c r="M368" s="211"/>
      <c r="N368" s="212"/>
      <c r="O368" s="212"/>
      <c r="P368" s="212"/>
      <c r="Q368" s="212"/>
      <c r="R368" s="212"/>
      <c r="S368" s="212"/>
      <c r="T368" s="213"/>
      <c r="U368" s="13"/>
      <c r="V368" s="13"/>
      <c r="W368" s="13"/>
      <c r="X368" s="13"/>
      <c r="Y368" s="13"/>
      <c r="Z368" s="13"/>
      <c r="AA368" s="13"/>
      <c r="AB368" s="13"/>
      <c r="AC368" s="13"/>
      <c r="AD368" s="13"/>
      <c r="AE368" s="13"/>
      <c r="AT368" s="208" t="s">
        <v>386</v>
      </c>
      <c r="AU368" s="208" t="s">
        <v>80</v>
      </c>
      <c r="AV368" s="13" t="s">
        <v>80</v>
      </c>
      <c r="AW368" s="13" t="s">
        <v>30</v>
      </c>
      <c r="AX368" s="13" t="s">
        <v>73</v>
      </c>
      <c r="AY368" s="208" t="s">
        <v>131</v>
      </c>
    </row>
    <row r="369" s="12" customFormat="1">
      <c r="A369" s="12"/>
      <c r="B369" s="199"/>
      <c r="C369" s="12"/>
      <c r="D369" s="185" t="s">
        <v>386</v>
      </c>
      <c r="E369" s="200" t="s">
        <v>753</v>
      </c>
      <c r="F369" s="201" t="s">
        <v>731</v>
      </c>
      <c r="G369" s="12"/>
      <c r="H369" s="202">
        <v>45.840000000000003</v>
      </c>
      <c r="I369" s="203"/>
      <c r="J369" s="12"/>
      <c r="K369" s="12"/>
      <c r="L369" s="199"/>
      <c r="M369" s="204"/>
      <c r="N369" s="205"/>
      <c r="O369" s="205"/>
      <c r="P369" s="205"/>
      <c r="Q369" s="205"/>
      <c r="R369" s="205"/>
      <c r="S369" s="205"/>
      <c r="T369" s="206"/>
      <c r="U369" s="12"/>
      <c r="V369" s="12"/>
      <c r="W369" s="12"/>
      <c r="X369" s="12"/>
      <c r="Y369" s="12"/>
      <c r="Z369" s="12"/>
      <c r="AA369" s="12"/>
      <c r="AB369" s="12"/>
      <c r="AC369" s="12"/>
      <c r="AD369" s="12"/>
      <c r="AE369" s="12"/>
      <c r="AT369" s="200" t="s">
        <v>386</v>
      </c>
      <c r="AU369" s="200" t="s">
        <v>80</v>
      </c>
      <c r="AV369" s="12" t="s">
        <v>86</v>
      </c>
      <c r="AW369" s="12" t="s">
        <v>30</v>
      </c>
      <c r="AX369" s="12" t="s">
        <v>73</v>
      </c>
      <c r="AY369" s="200" t="s">
        <v>131</v>
      </c>
    </row>
    <row r="370" s="12" customFormat="1">
      <c r="A370" s="12"/>
      <c r="B370" s="199"/>
      <c r="C370" s="12"/>
      <c r="D370" s="185" t="s">
        <v>386</v>
      </c>
      <c r="E370" s="200" t="s">
        <v>257</v>
      </c>
      <c r="F370" s="201" t="s">
        <v>732</v>
      </c>
      <c r="G370" s="12"/>
      <c r="H370" s="202">
        <v>50.829999999999998</v>
      </c>
      <c r="I370" s="203"/>
      <c r="J370" s="12"/>
      <c r="K370" s="12"/>
      <c r="L370" s="199"/>
      <c r="M370" s="204"/>
      <c r="N370" s="205"/>
      <c r="O370" s="205"/>
      <c r="P370" s="205"/>
      <c r="Q370" s="205"/>
      <c r="R370" s="205"/>
      <c r="S370" s="205"/>
      <c r="T370" s="206"/>
      <c r="U370" s="12"/>
      <c r="V370" s="12"/>
      <c r="W370" s="12"/>
      <c r="X370" s="12"/>
      <c r="Y370" s="12"/>
      <c r="Z370" s="12"/>
      <c r="AA370" s="12"/>
      <c r="AB370" s="12"/>
      <c r="AC370" s="12"/>
      <c r="AD370" s="12"/>
      <c r="AE370" s="12"/>
      <c r="AT370" s="200" t="s">
        <v>386</v>
      </c>
      <c r="AU370" s="200" t="s">
        <v>80</v>
      </c>
      <c r="AV370" s="12" t="s">
        <v>86</v>
      </c>
      <c r="AW370" s="12" t="s">
        <v>30</v>
      </c>
      <c r="AX370" s="12" t="s">
        <v>73</v>
      </c>
      <c r="AY370" s="200" t="s">
        <v>131</v>
      </c>
    </row>
    <row r="371" s="12" customFormat="1">
      <c r="A371" s="12"/>
      <c r="B371" s="199"/>
      <c r="C371" s="12"/>
      <c r="D371" s="185" t="s">
        <v>386</v>
      </c>
      <c r="E371" s="200" t="s">
        <v>754</v>
      </c>
      <c r="F371" s="201" t="s">
        <v>755</v>
      </c>
      <c r="G371" s="12"/>
      <c r="H371" s="202">
        <v>96.670000000000002</v>
      </c>
      <c r="I371" s="203"/>
      <c r="J371" s="12"/>
      <c r="K371" s="12"/>
      <c r="L371" s="199"/>
      <c r="M371" s="204"/>
      <c r="N371" s="205"/>
      <c r="O371" s="205"/>
      <c r="P371" s="205"/>
      <c r="Q371" s="205"/>
      <c r="R371" s="205"/>
      <c r="S371" s="205"/>
      <c r="T371" s="206"/>
      <c r="U371" s="12"/>
      <c r="V371" s="12"/>
      <c r="W371" s="12"/>
      <c r="X371" s="12"/>
      <c r="Y371" s="12"/>
      <c r="Z371" s="12"/>
      <c r="AA371" s="12"/>
      <c r="AB371" s="12"/>
      <c r="AC371" s="12"/>
      <c r="AD371" s="12"/>
      <c r="AE371" s="12"/>
      <c r="AT371" s="200" t="s">
        <v>386</v>
      </c>
      <c r="AU371" s="200" t="s">
        <v>80</v>
      </c>
      <c r="AV371" s="12" t="s">
        <v>86</v>
      </c>
      <c r="AW371" s="12" t="s">
        <v>30</v>
      </c>
      <c r="AX371" s="12" t="s">
        <v>80</v>
      </c>
      <c r="AY371" s="200" t="s">
        <v>131</v>
      </c>
    </row>
    <row r="372" s="2" customFormat="1" ht="24.15" customHeight="1">
      <c r="A372" s="35"/>
      <c r="B372" s="171"/>
      <c r="C372" s="172" t="s">
        <v>756</v>
      </c>
      <c r="D372" s="172" t="s">
        <v>132</v>
      </c>
      <c r="E372" s="173" t="s">
        <v>757</v>
      </c>
      <c r="F372" s="174" t="s">
        <v>758</v>
      </c>
      <c r="G372" s="175" t="s">
        <v>380</v>
      </c>
      <c r="H372" s="176">
        <v>55.82</v>
      </c>
      <c r="I372" s="177"/>
      <c r="J372" s="178">
        <f>ROUND(I372*H372,2)</f>
        <v>0</v>
      </c>
      <c r="K372" s="174" t="s">
        <v>381</v>
      </c>
      <c r="L372" s="36"/>
      <c r="M372" s="179" t="s">
        <v>1</v>
      </c>
      <c r="N372" s="180" t="s">
        <v>38</v>
      </c>
      <c r="O372" s="74"/>
      <c r="P372" s="181">
        <f>O372*H372</f>
        <v>0</v>
      </c>
      <c r="Q372" s="181">
        <v>0.0025999999999999999</v>
      </c>
      <c r="R372" s="181">
        <f>Q372*H372</f>
        <v>0.14513199999999998</v>
      </c>
      <c r="S372" s="181">
        <v>0</v>
      </c>
      <c r="T372" s="182">
        <f>S372*H372</f>
        <v>0</v>
      </c>
      <c r="U372" s="35"/>
      <c r="V372" s="35"/>
      <c r="W372" s="35"/>
      <c r="X372" s="35"/>
      <c r="Y372" s="35"/>
      <c r="Z372" s="35"/>
      <c r="AA372" s="35"/>
      <c r="AB372" s="35"/>
      <c r="AC372" s="35"/>
      <c r="AD372" s="35"/>
      <c r="AE372" s="35"/>
      <c r="AR372" s="183" t="s">
        <v>130</v>
      </c>
      <c r="AT372" s="183" t="s">
        <v>132</v>
      </c>
      <c r="AU372" s="183" t="s">
        <v>80</v>
      </c>
      <c r="AY372" s="16" t="s">
        <v>131</v>
      </c>
      <c r="BE372" s="184">
        <f>IF(N372="základní",J372,0)</f>
        <v>0</v>
      </c>
      <c r="BF372" s="184">
        <f>IF(N372="snížená",J372,0)</f>
        <v>0</v>
      </c>
      <c r="BG372" s="184">
        <f>IF(N372="zákl. přenesená",J372,0)</f>
        <v>0</v>
      </c>
      <c r="BH372" s="184">
        <f>IF(N372="sníž. přenesená",J372,0)</f>
        <v>0</v>
      </c>
      <c r="BI372" s="184">
        <f>IF(N372="nulová",J372,0)</f>
        <v>0</v>
      </c>
      <c r="BJ372" s="16" t="s">
        <v>80</v>
      </c>
      <c r="BK372" s="184">
        <f>ROUND(I372*H372,2)</f>
        <v>0</v>
      </c>
      <c r="BL372" s="16" t="s">
        <v>130</v>
      </c>
      <c r="BM372" s="183" t="s">
        <v>759</v>
      </c>
    </row>
    <row r="373" s="2" customFormat="1">
      <c r="A373" s="35"/>
      <c r="B373" s="36"/>
      <c r="C373" s="35"/>
      <c r="D373" s="185" t="s">
        <v>138</v>
      </c>
      <c r="E373" s="35"/>
      <c r="F373" s="186" t="s">
        <v>760</v>
      </c>
      <c r="G373" s="35"/>
      <c r="H373" s="35"/>
      <c r="I373" s="187"/>
      <c r="J373" s="35"/>
      <c r="K373" s="35"/>
      <c r="L373" s="36"/>
      <c r="M373" s="188"/>
      <c r="N373" s="189"/>
      <c r="O373" s="74"/>
      <c r="P373" s="74"/>
      <c r="Q373" s="74"/>
      <c r="R373" s="74"/>
      <c r="S373" s="74"/>
      <c r="T373" s="75"/>
      <c r="U373" s="35"/>
      <c r="V373" s="35"/>
      <c r="W373" s="35"/>
      <c r="X373" s="35"/>
      <c r="Y373" s="35"/>
      <c r="Z373" s="35"/>
      <c r="AA373" s="35"/>
      <c r="AB373" s="35"/>
      <c r="AC373" s="35"/>
      <c r="AD373" s="35"/>
      <c r="AE373" s="35"/>
      <c r="AT373" s="16" t="s">
        <v>138</v>
      </c>
      <c r="AU373" s="16" t="s">
        <v>80</v>
      </c>
    </row>
    <row r="374" s="2" customFormat="1">
      <c r="A374" s="35"/>
      <c r="B374" s="36"/>
      <c r="C374" s="35"/>
      <c r="D374" s="197" t="s">
        <v>384</v>
      </c>
      <c r="E374" s="35"/>
      <c r="F374" s="198" t="s">
        <v>761</v>
      </c>
      <c r="G374" s="35"/>
      <c r="H374" s="35"/>
      <c r="I374" s="187"/>
      <c r="J374" s="35"/>
      <c r="K374" s="35"/>
      <c r="L374" s="36"/>
      <c r="M374" s="188"/>
      <c r="N374" s="189"/>
      <c r="O374" s="74"/>
      <c r="P374" s="74"/>
      <c r="Q374" s="74"/>
      <c r="R374" s="74"/>
      <c r="S374" s="74"/>
      <c r="T374" s="75"/>
      <c r="U374" s="35"/>
      <c r="V374" s="35"/>
      <c r="W374" s="35"/>
      <c r="X374" s="35"/>
      <c r="Y374" s="35"/>
      <c r="Z374" s="35"/>
      <c r="AA374" s="35"/>
      <c r="AB374" s="35"/>
      <c r="AC374" s="35"/>
      <c r="AD374" s="35"/>
      <c r="AE374" s="35"/>
      <c r="AT374" s="16" t="s">
        <v>384</v>
      </c>
      <c r="AU374" s="16" t="s">
        <v>80</v>
      </c>
    </row>
    <row r="375" s="13" customFormat="1">
      <c r="A375" s="13"/>
      <c r="B375" s="207"/>
      <c r="C375" s="13"/>
      <c r="D375" s="185" t="s">
        <v>386</v>
      </c>
      <c r="E375" s="208" t="s">
        <v>1</v>
      </c>
      <c r="F375" s="209" t="s">
        <v>694</v>
      </c>
      <c r="G375" s="13"/>
      <c r="H375" s="208" t="s">
        <v>1</v>
      </c>
      <c r="I375" s="210"/>
      <c r="J375" s="13"/>
      <c r="K375" s="13"/>
      <c r="L375" s="207"/>
      <c r="M375" s="211"/>
      <c r="N375" s="212"/>
      <c r="O375" s="212"/>
      <c r="P375" s="212"/>
      <c r="Q375" s="212"/>
      <c r="R375" s="212"/>
      <c r="S375" s="212"/>
      <c r="T375" s="213"/>
      <c r="U375" s="13"/>
      <c r="V375" s="13"/>
      <c r="W375" s="13"/>
      <c r="X375" s="13"/>
      <c r="Y375" s="13"/>
      <c r="Z375" s="13"/>
      <c r="AA375" s="13"/>
      <c r="AB375" s="13"/>
      <c r="AC375" s="13"/>
      <c r="AD375" s="13"/>
      <c r="AE375" s="13"/>
      <c r="AT375" s="208" t="s">
        <v>386</v>
      </c>
      <c r="AU375" s="208" t="s">
        <v>80</v>
      </c>
      <c r="AV375" s="13" t="s">
        <v>80</v>
      </c>
      <c r="AW375" s="13" t="s">
        <v>30</v>
      </c>
      <c r="AX375" s="13" t="s">
        <v>73</v>
      </c>
      <c r="AY375" s="208" t="s">
        <v>131</v>
      </c>
    </row>
    <row r="376" s="12" customFormat="1">
      <c r="A376" s="12"/>
      <c r="B376" s="199"/>
      <c r="C376" s="12"/>
      <c r="D376" s="185" t="s">
        <v>386</v>
      </c>
      <c r="E376" s="200" t="s">
        <v>762</v>
      </c>
      <c r="F376" s="201" t="s">
        <v>742</v>
      </c>
      <c r="G376" s="12"/>
      <c r="H376" s="202">
        <v>2.3199999999999998</v>
      </c>
      <c r="I376" s="203"/>
      <c r="J376" s="12"/>
      <c r="K376" s="12"/>
      <c r="L376" s="199"/>
      <c r="M376" s="204"/>
      <c r="N376" s="205"/>
      <c r="O376" s="205"/>
      <c r="P376" s="205"/>
      <c r="Q376" s="205"/>
      <c r="R376" s="205"/>
      <c r="S376" s="205"/>
      <c r="T376" s="206"/>
      <c r="U376" s="12"/>
      <c r="V376" s="12"/>
      <c r="W376" s="12"/>
      <c r="X376" s="12"/>
      <c r="Y376" s="12"/>
      <c r="Z376" s="12"/>
      <c r="AA376" s="12"/>
      <c r="AB376" s="12"/>
      <c r="AC376" s="12"/>
      <c r="AD376" s="12"/>
      <c r="AE376" s="12"/>
      <c r="AT376" s="200" t="s">
        <v>386</v>
      </c>
      <c r="AU376" s="200" t="s">
        <v>80</v>
      </c>
      <c r="AV376" s="12" t="s">
        <v>86</v>
      </c>
      <c r="AW376" s="12" t="s">
        <v>30</v>
      </c>
      <c r="AX376" s="12" t="s">
        <v>73</v>
      </c>
      <c r="AY376" s="200" t="s">
        <v>131</v>
      </c>
    </row>
    <row r="377" s="12" customFormat="1">
      <c r="A377" s="12"/>
      <c r="B377" s="199"/>
      <c r="C377" s="12"/>
      <c r="D377" s="185" t="s">
        <v>386</v>
      </c>
      <c r="E377" s="200" t="s">
        <v>258</v>
      </c>
      <c r="F377" s="201" t="s">
        <v>743</v>
      </c>
      <c r="G377" s="12"/>
      <c r="H377" s="202">
        <v>52</v>
      </c>
      <c r="I377" s="203"/>
      <c r="J377" s="12"/>
      <c r="K377" s="12"/>
      <c r="L377" s="199"/>
      <c r="M377" s="204"/>
      <c r="N377" s="205"/>
      <c r="O377" s="205"/>
      <c r="P377" s="205"/>
      <c r="Q377" s="205"/>
      <c r="R377" s="205"/>
      <c r="S377" s="205"/>
      <c r="T377" s="206"/>
      <c r="U377" s="12"/>
      <c r="V377" s="12"/>
      <c r="W377" s="12"/>
      <c r="X377" s="12"/>
      <c r="Y377" s="12"/>
      <c r="Z377" s="12"/>
      <c r="AA377" s="12"/>
      <c r="AB377" s="12"/>
      <c r="AC377" s="12"/>
      <c r="AD377" s="12"/>
      <c r="AE377" s="12"/>
      <c r="AT377" s="200" t="s">
        <v>386</v>
      </c>
      <c r="AU377" s="200" t="s">
        <v>80</v>
      </c>
      <c r="AV377" s="12" t="s">
        <v>86</v>
      </c>
      <c r="AW377" s="12" t="s">
        <v>30</v>
      </c>
      <c r="AX377" s="12" t="s">
        <v>73</v>
      </c>
      <c r="AY377" s="200" t="s">
        <v>131</v>
      </c>
    </row>
    <row r="378" s="12" customFormat="1">
      <c r="A378" s="12"/>
      <c r="B378" s="199"/>
      <c r="C378" s="12"/>
      <c r="D378" s="185" t="s">
        <v>386</v>
      </c>
      <c r="E378" s="200" t="s">
        <v>299</v>
      </c>
      <c r="F378" s="201" t="s">
        <v>744</v>
      </c>
      <c r="G378" s="12"/>
      <c r="H378" s="202">
        <v>1.5</v>
      </c>
      <c r="I378" s="203"/>
      <c r="J378" s="12"/>
      <c r="K378" s="12"/>
      <c r="L378" s="199"/>
      <c r="M378" s="204"/>
      <c r="N378" s="205"/>
      <c r="O378" s="205"/>
      <c r="P378" s="205"/>
      <c r="Q378" s="205"/>
      <c r="R378" s="205"/>
      <c r="S378" s="205"/>
      <c r="T378" s="206"/>
      <c r="U378" s="12"/>
      <c r="V378" s="12"/>
      <c r="W378" s="12"/>
      <c r="X378" s="12"/>
      <c r="Y378" s="12"/>
      <c r="Z378" s="12"/>
      <c r="AA378" s="12"/>
      <c r="AB378" s="12"/>
      <c r="AC378" s="12"/>
      <c r="AD378" s="12"/>
      <c r="AE378" s="12"/>
      <c r="AT378" s="200" t="s">
        <v>386</v>
      </c>
      <c r="AU378" s="200" t="s">
        <v>80</v>
      </c>
      <c r="AV378" s="12" t="s">
        <v>86</v>
      </c>
      <c r="AW378" s="12" t="s">
        <v>30</v>
      </c>
      <c r="AX378" s="12" t="s">
        <v>73</v>
      </c>
      <c r="AY378" s="200" t="s">
        <v>131</v>
      </c>
    </row>
    <row r="379" s="12" customFormat="1">
      <c r="A379" s="12"/>
      <c r="B379" s="199"/>
      <c r="C379" s="12"/>
      <c r="D379" s="185" t="s">
        <v>386</v>
      </c>
      <c r="E379" s="200" t="s">
        <v>763</v>
      </c>
      <c r="F379" s="201" t="s">
        <v>764</v>
      </c>
      <c r="G379" s="12"/>
      <c r="H379" s="202">
        <v>55.82</v>
      </c>
      <c r="I379" s="203"/>
      <c r="J379" s="12"/>
      <c r="K379" s="12"/>
      <c r="L379" s="199"/>
      <c r="M379" s="204"/>
      <c r="N379" s="205"/>
      <c r="O379" s="205"/>
      <c r="P379" s="205"/>
      <c r="Q379" s="205"/>
      <c r="R379" s="205"/>
      <c r="S379" s="205"/>
      <c r="T379" s="206"/>
      <c r="U379" s="12"/>
      <c r="V379" s="12"/>
      <c r="W379" s="12"/>
      <c r="X379" s="12"/>
      <c r="Y379" s="12"/>
      <c r="Z379" s="12"/>
      <c r="AA379" s="12"/>
      <c r="AB379" s="12"/>
      <c r="AC379" s="12"/>
      <c r="AD379" s="12"/>
      <c r="AE379" s="12"/>
      <c r="AT379" s="200" t="s">
        <v>386</v>
      </c>
      <c r="AU379" s="200" t="s">
        <v>80</v>
      </c>
      <c r="AV379" s="12" t="s">
        <v>86</v>
      </c>
      <c r="AW379" s="12" t="s">
        <v>30</v>
      </c>
      <c r="AX379" s="12" t="s">
        <v>80</v>
      </c>
      <c r="AY379" s="200" t="s">
        <v>131</v>
      </c>
    </row>
    <row r="380" s="2" customFormat="1" ht="16.5" customHeight="1">
      <c r="A380" s="35"/>
      <c r="B380" s="171"/>
      <c r="C380" s="172" t="s">
        <v>765</v>
      </c>
      <c r="D380" s="172" t="s">
        <v>132</v>
      </c>
      <c r="E380" s="173" t="s">
        <v>766</v>
      </c>
      <c r="F380" s="174" t="s">
        <v>767</v>
      </c>
      <c r="G380" s="175" t="s">
        <v>434</v>
      </c>
      <c r="H380" s="176">
        <v>96.670000000000002</v>
      </c>
      <c r="I380" s="177"/>
      <c r="J380" s="178">
        <f>ROUND(I380*H380,2)</f>
        <v>0</v>
      </c>
      <c r="K380" s="174" t="s">
        <v>381</v>
      </c>
      <c r="L380" s="36"/>
      <c r="M380" s="179" t="s">
        <v>1</v>
      </c>
      <c r="N380" s="180" t="s">
        <v>38</v>
      </c>
      <c r="O380" s="74"/>
      <c r="P380" s="181">
        <f>O380*H380</f>
        <v>0</v>
      </c>
      <c r="Q380" s="181">
        <v>0</v>
      </c>
      <c r="R380" s="181">
        <f>Q380*H380</f>
        <v>0</v>
      </c>
      <c r="S380" s="181">
        <v>0</v>
      </c>
      <c r="T380" s="182">
        <f>S380*H380</f>
        <v>0</v>
      </c>
      <c r="U380" s="35"/>
      <c r="V380" s="35"/>
      <c r="W380" s="35"/>
      <c r="X380" s="35"/>
      <c r="Y380" s="35"/>
      <c r="Z380" s="35"/>
      <c r="AA380" s="35"/>
      <c r="AB380" s="35"/>
      <c r="AC380" s="35"/>
      <c r="AD380" s="35"/>
      <c r="AE380" s="35"/>
      <c r="AR380" s="183" t="s">
        <v>130</v>
      </c>
      <c r="AT380" s="183" t="s">
        <v>132</v>
      </c>
      <c r="AU380" s="183" t="s">
        <v>80</v>
      </c>
      <c r="AY380" s="16" t="s">
        <v>131</v>
      </c>
      <c r="BE380" s="184">
        <f>IF(N380="základní",J380,0)</f>
        <v>0</v>
      </c>
      <c r="BF380" s="184">
        <f>IF(N380="snížená",J380,0)</f>
        <v>0</v>
      </c>
      <c r="BG380" s="184">
        <f>IF(N380="zákl. přenesená",J380,0)</f>
        <v>0</v>
      </c>
      <c r="BH380" s="184">
        <f>IF(N380="sníž. přenesená",J380,0)</f>
        <v>0</v>
      </c>
      <c r="BI380" s="184">
        <f>IF(N380="nulová",J380,0)</f>
        <v>0</v>
      </c>
      <c r="BJ380" s="16" t="s">
        <v>80</v>
      </c>
      <c r="BK380" s="184">
        <f>ROUND(I380*H380,2)</f>
        <v>0</v>
      </c>
      <c r="BL380" s="16" t="s">
        <v>130</v>
      </c>
      <c r="BM380" s="183" t="s">
        <v>768</v>
      </c>
    </row>
    <row r="381" s="2" customFormat="1">
      <c r="A381" s="35"/>
      <c r="B381" s="36"/>
      <c r="C381" s="35"/>
      <c r="D381" s="185" t="s">
        <v>138</v>
      </c>
      <c r="E381" s="35"/>
      <c r="F381" s="186" t="s">
        <v>769</v>
      </c>
      <c r="G381" s="35"/>
      <c r="H381" s="35"/>
      <c r="I381" s="187"/>
      <c r="J381" s="35"/>
      <c r="K381" s="35"/>
      <c r="L381" s="36"/>
      <c r="M381" s="188"/>
      <c r="N381" s="189"/>
      <c r="O381" s="74"/>
      <c r="P381" s="74"/>
      <c r="Q381" s="74"/>
      <c r="R381" s="74"/>
      <c r="S381" s="74"/>
      <c r="T381" s="75"/>
      <c r="U381" s="35"/>
      <c r="V381" s="35"/>
      <c r="W381" s="35"/>
      <c r="X381" s="35"/>
      <c r="Y381" s="35"/>
      <c r="Z381" s="35"/>
      <c r="AA381" s="35"/>
      <c r="AB381" s="35"/>
      <c r="AC381" s="35"/>
      <c r="AD381" s="35"/>
      <c r="AE381" s="35"/>
      <c r="AT381" s="16" t="s">
        <v>138</v>
      </c>
      <c r="AU381" s="16" t="s">
        <v>80</v>
      </c>
    </row>
    <row r="382" s="2" customFormat="1">
      <c r="A382" s="35"/>
      <c r="B382" s="36"/>
      <c r="C382" s="35"/>
      <c r="D382" s="197" t="s">
        <v>384</v>
      </c>
      <c r="E382" s="35"/>
      <c r="F382" s="198" t="s">
        <v>770</v>
      </c>
      <c r="G382" s="35"/>
      <c r="H382" s="35"/>
      <c r="I382" s="187"/>
      <c r="J382" s="35"/>
      <c r="K382" s="35"/>
      <c r="L382" s="36"/>
      <c r="M382" s="188"/>
      <c r="N382" s="189"/>
      <c r="O382" s="74"/>
      <c r="P382" s="74"/>
      <c r="Q382" s="74"/>
      <c r="R382" s="74"/>
      <c r="S382" s="74"/>
      <c r="T382" s="75"/>
      <c r="U382" s="35"/>
      <c r="V382" s="35"/>
      <c r="W382" s="35"/>
      <c r="X382" s="35"/>
      <c r="Y382" s="35"/>
      <c r="Z382" s="35"/>
      <c r="AA382" s="35"/>
      <c r="AB382" s="35"/>
      <c r="AC382" s="35"/>
      <c r="AD382" s="35"/>
      <c r="AE382" s="35"/>
      <c r="AT382" s="16" t="s">
        <v>384</v>
      </c>
      <c r="AU382" s="16" t="s">
        <v>80</v>
      </c>
    </row>
    <row r="383" s="12" customFormat="1">
      <c r="A383" s="12"/>
      <c r="B383" s="199"/>
      <c r="C383" s="12"/>
      <c r="D383" s="185" t="s">
        <v>386</v>
      </c>
      <c r="E383" s="200" t="s">
        <v>771</v>
      </c>
      <c r="F383" s="201" t="s">
        <v>731</v>
      </c>
      <c r="G383" s="12"/>
      <c r="H383" s="202">
        <v>45.840000000000003</v>
      </c>
      <c r="I383" s="203"/>
      <c r="J383" s="12"/>
      <c r="K383" s="12"/>
      <c r="L383" s="199"/>
      <c r="M383" s="204"/>
      <c r="N383" s="205"/>
      <c r="O383" s="205"/>
      <c r="P383" s="205"/>
      <c r="Q383" s="205"/>
      <c r="R383" s="205"/>
      <c r="S383" s="205"/>
      <c r="T383" s="206"/>
      <c r="U383" s="12"/>
      <c r="V383" s="12"/>
      <c r="W383" s="12"/>
      <c r="X383" s="12"/>
      <c r="Y383" s="12"/>
      <c r="Z383" s="12"/>
      <c r="AA383" s="12"/>
      <c r="AB383" s="12"/>
      <c r="AC383" s="12"/>
      <c r="AD383" s="12"/>
      <c r="AE383" s="12"/>
      <c r="AT383" s="200" t="s">
        <v>386</v>
      </c>
      <c r="AU383" s="200" t="s">
        <v>80</v>
      </c>
      <c r="AV383" s="12" t="s">
        <v>86</v>
      </c>
      <c r="AW383" s="12" t="s">
        <v>30</v>
      </c>
      <c r="AX383" s="12" t="s">
        <v>73</v>
      </c>
      <c r="AY383" s="200" t="s">
        <v>131</v>
      </c>
    </row>
    <row r="384" s="12" customFormat="1">
      <c r="A384" s="12"/>
      <c r="B384" s="199"/>
      <c r="C384" s="12"/>
      <c r="D384" s="185" t="s">
        <v>386</v>
      </c>
      <c r="E384" s="200" t="s">
        <v>259</v>
      </c>
      <c r="F384" s="201" t="s">
        <v>732</v>
      </c>
      <c r="G384" s="12"/>
      <c r="H384" s="202">
        <v>50.829999999999998</v>
      </c>
      <c r="I384" s="203"/>
      <c r="J384" s="12"/>
      <c r="K384" s="12"/>
      <c r="L384" s="199"/>
      <c r="M384" s="204"/>
      <c r="N384" s="205"/>
      <c r="O384" s="205"/>
      <c r="P384" s="205"/>
      <c r="Q384" s="205"/>
      <c r="R384" s="205"/>
      <c r="S384" s="205"/>
      <c r="T384" s="206"/>
      <c r="U384" s="12"/>
      <c r="V384" s="12"/>
      <c r="W384" s="12"/>
      <c r="X384" s="12"/>
      <c r="Y384" s="12"/>
      <c r="Z384" s="12"/>
      <c r="AA384" s="12"/>
      <c r="AB384" s="12"/>
      <c r="AC384" s="12"/>
      <c r="AD384" s="12"/>
      <c r="AE384" s="12"/>
      <c r="AT384" s="200" t="s">
        <v>386</v>
      </c>
      <c r="AU384" s="200" t="s">
        <v>80</v>
      </c>
      <c r="AV384" s="12" t="s">
        <v>86</v>
      </c>
      <c r="AW384" s="12" t="s">
        <v>30</v>
      </c>
      <c r="AX384" s="12" t="s">
        <v>73</v>
      </c>
      <c r="AY384" s="200" t="s">
        <v>131</v>
      </c>
    </row>
    <row r="385" s="12" customFormat="1">
      <c r="A385" s="12"/>
      <c r="B385" s="199"/>
      <c r="C385" s="12"/>
      <c r="D385" s="185" t="s">
        <v>386</v>
      </c>
      <c r="E385" s="200" t="s">
        <v>772</v>
      </c>
      <c r="F385" s="201" t="s">
        <v>773</v>
      </c>
      <c r="G385" s="12"/>
      <c r="H385" s="202">
        <v>96.670000000000002</v>
      </c>
      <c r="I385" s="203"/>
      <c r="J385" s="12"/>
      <c r="K385" s="12"/>
      <c r="L385" s="199"/>
      <c r="M385" s="204"/>
      <c r="N385" s="205"/>
      <c r="O385" s="205"/>
      <c r="P385" s="205"/>
      <c r="Q385" s="205"/>
      <c r="R385" s="205"/>
      <c r="S385" s="205"/>
      <c r="T385" s="206"/>
      <c r="U385" s="12"/>
      <c r="V385" s="12"/>
      <c r="W385" s="12"/>
      <c r="X385" s="12"/>
      <c r="Y385" s="12"/>
      <c r="Z385" s="12"/>
      <c r="AA385" s="12"/>
      <c r="AB385" s="12"/>
      <c r="AC385" s="12"/>
      <c r="AD385" s="12"/>
      <c r="AE385" s="12"/>
      <c r="AT385" s="200" t="s">
        <v>386</v>
      </c>
      <c r="AU385" s="200" t="s">
        <v>80</v>
      </c>
      <c r="AV385" s="12" t="s">
        <v>86</v>
      </c>
      <c r="AW385" s="12" t="s">
        <v>30</v>
      </c>
      <c r="AX385" s="12" t="s">
        <v>80</v>
      </c>
      <c r="AY385" s="200" t="s">
        <v>131</v>
      </c>
    </row>
    <row r="386" s="2" customFormat="1" ht="16.5" customHeight="1">
      <c r="A386" s="35"/>
      <c r="B386" s="171"/>
      <c r="C386" s="172" t="s">
        <v>774</v>
      </c>
      <c r="D386" s="172" t="s">
        <v>132</v>
      </c>
      <c r="E386" s="173" t="s">
        <v>775</v>
      </c>
      <c r="F386" s="174" t="s">
        <v>776</v>
      </c>
      <c r="G386" s="175" t="s">
        <v>380</v>
      </c>
      <c r="H386" s="176">
        <v>55.82</v>
      </c>
      <c r="I386" s="177"/>
      <c r="J386" s="178">
        <f>ROUND(I386*H386,2)</f>
        <v>0</v>
      </c>
      <c r="K386" s="174" t="s">
        <v>381</v>
      </c>
      <c r="L386" s="36"/>
      <c r="M386" s="179" t="s">
        <v>1</v>
      </c>
      <c r="N386" s="180" t="s">
        <v>38</v>
      </c>
      <c r="O386" s="74"/>
      <c r="P386" s="181">
        <f>O386*H386</f>
        <v>0</v>
      </c>
      <c r="Q386" s="181">
        <v>1.0000000000000001E-05</v>
      </c>
      <c r="R386" s="181">
        <f>Q386*H386</f>
        <v>0.00055820000000000002</v>
      </c>
      <c r="S386" s="181">
        <v>0</v>
      </c>
      <c r="T386" s="182">
        <f>S386*H386</f>
        <v>0</v>
      </c>
      <c r="U386" s="35"/>
      <c r="V386" s="35"/>
      <c r="W386" s="35"/>
      <c r="X386" s="35"/>
      <c r="Y386" s="35"/>
      <c r="Z386" s="35"/>
      <c r="AA386" s="35"/>
      <c r="AB386" s="35"/>
      <c r="AC386" s="35"/>
      <c r="AD386" s="35"/>
      <c r="AE386" s="35"/>
      <c r="AR386" s="183" t="s">
        <v>130</v>
      </c>
      <c r="AT386" s="183" t="s">
        <v>132</v>
      </c>
      <c r="AU386" s="183" t="s">
        <v>80</v>
      </c>
      <c r="AY386" s="16" t="s">
        <v>131</v>
      </c>
      <c r="BE386" s="184">
        <f>IF(N386="základní",J386,0)</f>
        <v>0</v>
      </c>
      <c r="BF386" s="184">
        <f>IF(N386="snížená",J386,0)</f>
        <v>0</v>
      </c>
      <c r="BG386" s="184">
        <f>IF(N386="zákl. přenesená",J386,0)</f>
        <v>0</v>
      </c>
      <c r="BH386" s="184">
        <f>IF(N386="sníž. přenesená",J386,0)</f>
        <v>0</v>
      </c>
      <c r="BI386" s="184">
        <f>IF(N386="nulová",J386,0)</f>
        <v>0</v>
      </c>
      <c r="BJ386" s="16" t="s">
        <v>80</v>
      </c>
      <c r="BK386" s="184">
        <f>ROUND(I386*H386,2)</f>
        <v>0</v>
      </c>
      <c r="BL386" s="16" t="s">
        <v>130</v>
      </c>
      <c r="BM386" s="183" t="s">
        <v>777</v>
      </c>
    </row>
    <row r="387" s="2" customFormat="1">
      <c r="A387" s="35"/>
      <c r="B387" s="36"/>
      <c r="C387" s="35"/>
      <c r="D387" s="185" t="s">
        <v>138</v>
      </c>
      <c r="E387" s="35"/>
      <c r="F387" s="186" t="s">
        <v>778</v>
      </c>
      <c r="G387" s="35"/>
      <c r="H387" s="35"/>
      <c r="I387" s="187"/>
      <c r="J387" s="35"/>
      <c r="K387" s="35"/>
      <c r="L387" s="36"/>
      <c r="M387" s="188"/>
      <c r="N387" s="189"/>
      <c r="O387" s="74"/>
      <c r="P387" s="74"/>
      <c r="Q387" s="74"/>
      <c r="R387" s="74"/>
      <c r="S387" s="74"/>
      <c r="T387" s="75"/>
      <c r="U387" s="35"/>
      <c r="V387" s="35"/>
      <c r="W387" s="35"/>
      <c r="X387" s="35"/>
      <c r="Y387" s="35"/>
      <c r="Z387" s="35"/>
      <c r="AA387" s="35"/>
      <c r="AB387" s="35"/>
      <c r="AC387" s="35"/>
      <c r="AD387" s="35"/>
      <c r="AE387" s="35"/>
      <c r="AT387" s="16" t="s">
        <v>138</v>
      </c>
      <c r="AU387" s="16" t="s">
        <v>80</v>
      </c>
    </row>
    <row r="388" s="2" customFormat="1">
      <c r="A388" s="35"/>
      <c r="B388" s="36"/>
      <c r="C388" s="35"/>
      <c r="D388" s="197" t="s">
        <v>384</v>
      </c>
      <c r="E388" s="35"/>
      <c r="F388" s="198" t="s">
        <v>779</v>
      </c>
      <c r="G388" s="35"/>
      <c r="H388" s="35"/>
      <c r="I388" s="187"/>
      <c r="J388" s="35"/>
      <c r="K388" s="35"/>
      <c r="L388" s="36"/>
      <c r="M388" s="188"/>
      <c r="N388" s="189"/>
      <c r="O388" s="74"/>
      <c r="P388" s="74"/>
      <c r="Q388" s="74"/>
      <c r="R388" s="74"/>
      <c r="S388" s="74"/>
      <c r="T388" s="75"/>
      <c r="U388" s="35"/>
      <c r="V388" s="35"/>
      <c r="W388" s="35"/>
      <c r="X388" s="35"/>
      <c r="Y388" s="35"/>
      <c r="Z388" s="35"/>
      <c r="AA388" s="35"/>
      <c r="AB388" s="35"/>
      <c r="AC388" s="35"/>
      <c r="AD388" s="35"/>
      <c r="AE388" s="35"/>
      <c r="AT388" s="16" t="s">
        <v>384</v>
      </c>
      <c r="AU388" s="16" t="s">
        <v>80</v>
      </c>
    </row>
    <row r="389" s="12" customFormat="1">
      <c r="A389" s="12"/>
      <c r="B389" s="199"/>
      <c r="C389" s="12"/>
      <c r="D389" s="185" t="s">
        <v>386</v>
      </c>
      <c r="E389" s="200" t="s">
        <v>780</v>
      </c>
      <c r="F389" s="201" t="s">
        <v>742</v>
      </c>
      <c r="G389" s="12"/>
      <c r="H389" s="202">
        <v>2.3199999999999998</v>
      </c>
      <c r="I389" s="203"/>
      <c r="J389" s="12"/>
      <c r="K389" s="12"/>
      <c r="L389" s="199"/>
      <c r="M389" s="204"/>
      <c r="N389" s="205"/>
      <c r="O389" s="205"/>
      <c r="P389" s="205"/>
      <c r="Q389" s="205"/>
      <c r="R389" s="205"/>
      <c r="S389" s="205"/>
      <c r="T389" s="206"/>
      <c r="U389" s="12"/>
      <c r="V389" s="12"/>
      <c r="W389" s="12"/>
      <c r="X389" s="12"/>
      <c r="Y389" s="12"/>
      <c r="Z389" s="12"/>
      <c r="AA389" s="12"/>
      <c r="AB389" s="12"/>
      <c r="AC389" s="12"/>
      <c r="AD389" s="12"/>
      <c r="AE389" s="12"/>
      <c r="AT389" s="200" t="s">
        <v>386</v>
      </c>
      <c r="AU389" s="200" t="s">
        <v>80</v>
      </c>
      <c r="AV389" s="12" t="s">
        <v>86</v>
      </c>
      <c r="AW389" s="12" t="s">
        <v>30</v>
      </c>
      <c r="AX389" s="12" t="s">
        <v>73</v>
      </c>
      <c r="AY389" s="200" t="s">
        <v>131</v>
      </c>
    </row>
    <row r="390" s="12" customFormat="1">
      <c r="A390" s="12"/>
      <c r="B390" s="199"/>
      <c r="C390" s="12"/>
      <c r="D390" s="185" t="s">
        <v>386</v>
      </c>
      <c r="E390" s="200" t="s">
        <v>260</v>
      </c>
      <c r="F390" s="201" t="s">
        <v>743</v>
      </c>
      <c r="G390" s="12"/>
      <c r="H390" s="202">
        <v>52</v>
      </c>
      <c r="I390" s="203"/>
      <c r="J390" s="12"/>
      <c r="K390" s="12"/>
      <c r="L390" s="199"/>
      <c r="M390" s="204"/>
      <c r="N390" s="205"/>
      <c r="O390" s="205"/>
      <c r="P390" s="205"/>
      <c r="Q390" s="205"/>
      <c r="R390" s="205"/>
      <c r="S390" s="205"/>
      <c r="T390" s="206"/>
      <c r="U390" s="12"/>
      <c r="V390" s="12"/>
      <c r="W390" s="12"/>
      <c r="X390" s="12"/>
      <c r="Y390" s="12"/>
      <c r="Z390" s="12"/>
      <c r="AA390" s="12"/>
      <c r="AB390" s="12"/>
      <c r="AC390" s="12"/>
      <c r="AD390" s="12"/>
      <c r="AE390" s="12"/>
      <c r="AT390" s="200" t="s">
        <v>386</v>
      </c>
      <c r="AU390" s="200" t="s">
        <v>80</v>
      </c>
      <c r="AV390" s="12" t="s">
        <v>86</v>
      </c>
      <c r="AW390" s="12" t="s">
        <v>30</v>
      </c>
      <c r="AX390" s="12" t="s">
        <v>73</v>
      </c>
      <c r="AY390" s="200" t="s">
        <v>131</v>
      </c>
    </row>
    <row r="391" s="12" customFormat="1">
      <c r="A391" s="12"/>
      <c r="B391" s="199"/>
      <c r="C391" s="12"/>
      <c r="D391" s="185" t="s">
        <v>386</v>
      </c>
      <c r="E391" s="200" t="s">
        <v>300</v>
      </c>
      <c r="F391" s="201" t="s">
        <v>744</v>
      </c>
      <c r="G391" s="12"/>
      <c r="H391" s="202">
        <v>1.5</v>
      </c>
      <c r="I391" s="203"/>
      <c r="J391" s="12"/>
      <c r="K391" s="12"/>
      <c r="L391" s="199"/>
      <c r="M391" s="204"/>
      <c r="N391" s="205"/>
      <c r="O391" s="205"/>
      <c r="P391" s="205"/>
      <c r="Q391" s="205"/>
      <c r="R391" s="205"/>
      <c r="S391" s="205"/>
      <c r="T391" s="206"/>
      <c r="U391" s="12"/>
      <c r="V391" s="12"/>
      <c r="W391" s="12"/>
      <c r="X391" s="12"/>
      <c r="Y391" s="12"/>
      <c r="Z391" s="12"/>
      <c r="AA391" s="12"/>
      <c r="AB391" s="12"/>
      <c r="AC391" s="12"/>
      <c r="AD391" s="12"/>
      <c r="AE391" s="12"/>
      <c r="AT391" s="200" t="s">
        <v>386</v>
      </c>
      <c r="AU391" s="200" t="s">
        <v>80</v>
      </c>
      <c r="AV391" s="12" t="s">
        <v>86</v>
      </c>
      <c r="AW391" s="12" t="s">
        <v>30</v>
      </c>
      <c r="AX391" s="12" t="s">
        <v>73</v>
      </c>
      <c r="AY391" s="200" t="s">
        <v>131</v>
      </c>
    </row>
    <row r="392" s="12" customFormat="1">
      <c r="A392" s="12"/>
      <c r="B392" s="199"/>
      <c r="C392" s="12"/>
      <c r="D392" s="185" t="s">
        <v>386</v>
      </c>
      <c r="E392" s="200" t="s">
        <v>781</v>
      </c>
      <c r="F392" s="201" t="s">
        <v>782</v>
      </c>
      <c r="G392" s="12"/>
      <c r="H392" s="202">
        <v>55.82</v>
      </c>
      <c r="I392" s="203"/>
      <c r="J392" s="12"/>
      <c r="K392" s="12"/>
      <c r="L392" s="199"/>
      <c r="M392" s="204"/>
      <c r="N392" s="205"/>
      <c r="O392" s="205"/>
      <c r="P392" s="205"/>
      <c r="Q392" s="205"/>
      <c r="R392" s="205"/>
      <c r="S392" s="205"/>
      <c r="T392" s="206"/>
      <c r="U392" s="12"/>
      <c r="V392" s="12"/>
      <c r="W392" s="12"/>
      <c r="X392" s="12"/>
      <c r="Y392" s="12"/>
      <c r="Z392" s="12"/>
      <c r="AA392" s="12"/>
      <c r="AB392" s="12"/>
      <c r="AC392" s="12"/>
      <c r="AD392" s="12"/>
      <c r="AE392" s="12"/>
      <c r="AT392" s="200" t="s">
        <v>386</v>
      </c>
      <c r="AU392" s="200" t="s">
        <v>80</v>
      </c>
      <c r="AV392" s="12" t="s">
        <v>86</v>
      </c>
      <c r="AW392" s="12" t="s">
        <v>30</v>
      </c>
      <c r="AX392" s="12" t="s">
        <v>80</v>
      </c>
      <c r="AY392" s="200" t="s">
        <v>131</v>
      </c>
    </row>
    <row r="393" s="2" customFormat="1" ht="24.15" customHeight="1">
      <c r="A393" s="35"/>
      <c r="B393" s="171"/>
      <c r="C393" s="172" t="s">
        <v>783</v>
      </c>
      <c r="D393" s="172" t="s">
        <v>132</v>
      </c>
      <c r="E393" s="173" t="s">
        <v>784</v>
      </c>
      <c r="F393" s="174" t="s">
        <v>785</v>
      </c>
      <c r="G393" s="175" t="s">
        <v>434</v>
      </c>
      <c r="H393" s="176">
        <v>94.269999999999996</v>
      </c>
      <c r="I393" s="177"/>
      <c r="J393" s="178">
        <f>ROUND(I393*H393,2)</f>
        <v>0</v>
      </c>
      <c r="K393" s="174" t="s">
        <v>381</v>
      </c>
      <c r="L393" s="36"/>
      <c r="M393" s="179" t="s">
        <v>1</v>
      </c>
      <c r="N393" s="180" t="s">
        <v>38</v>
      </c>
      <c r="O393" s="74"/>
      <c r="P393" s="181">
        <f>O393*H393</f>
        <v>0</v>
      </c>
      <c r="Q393" s="181">
        <v>0.00034000000000000002</v>
      </c>
      <c r="R393" s="181">
        <f>Q393*H393</f>
        <v>0.032051799999999998</v>
      </c>
      <c r="S393" s="181">
        <v>0</v>
      </c>
      <c r="T393" s="182">
        <f>S393*H393</f>
        <v>0</v>
      </c>
      <c r="U393" s="35"/>
      <c r="V393" s="35"/>
      <c r="W393" s="35"/>
      <c r="X393" s="35"/>
      <c r="Y393" s="35"/>
      <c r="Z393" s="35"/>
      <c r="AA393" s="35"/>
      <c r="AB393" s="35"/>
      <c r="AC393" s="35"/>
      <c r="AD393" s="35"/>
      <c r="AE393" s="35"/>
      <c r="AR393" s="183" t="s">
        <v>130</v>
      </c>
      <c r="AT393" s="183" t="s">
        <v>132</v>
      </c>
      <c r="AU393" s="183" t="s">
        <v>80</v>
      </c>
      <c r="AY393" s="16" t="s">
        <v>131</v>
      </c>
      <c r="BE393" s="184">
        <f>IF(N393="základní",J393,0)</f>
        <v>0</v>
      </c>
      <c r="BF393" s="184">
        <f>IF(N393="snížená",J393,0)</f>
        <v>0</v>
      </c>
      <c r="BG393" s="184">
        <f>IF(N393="zákl. přenesená",J393,0)</f>
        <v>0</v>
      </c>
      <c r="BH393" s="184">
        <f>IF(N393="sníž. přenesená",J393,0)</f>
        <v>0</v>
      </c>
      <c r="BI393" s="184">
        <f>IF(N393="nulová",J393,0)</f>
        <v>0</v>
      </c>
      <c r="BJ393" s="16" t="s">
        <v>80</v>
      </c>
      <c r="BK393" s="184">
        <f>ROUND(I393*H393,2)</f>
        <v>0</v>
      </c>
      <c r="BL393" s="16" t="s">
        <v>130</v>
      </c>
      <c r="BM393" s="183" t="s">
        <v>786</v>
      </c>
    </row>
    <row r="394" s="2" customFormat="1">
      <c r="A394" s="35"/>
      <c r="B394" s="36"/>
      <c r="C394" s="35"/>
      <c r="D394" s="185" t="s">
        <v>138</v>
      </c>
      <c r="E394" s="35"/>
      <c r="F394" s="186" t="s">
        <v>787</v>
      </c>
      <c r="G394" s="35"/>
      <c r="H394" s="35"/>
      <c r="I394" s="187"/>
      <c r="J394" s="35"/>
      <c r="K394" s="35"/>
      <c r="L394" s="36"/>
      <c r="M394" s="188"/>
      <c r="N394" s="189"/>
      <c r="O394" s="74"/>
      <c r="P394" s="74"/>
      <c r="Q394" s="74"/>
      <c r="R394" s="74"/>
      <c r="S394" s="74"/>
      <c r="T394" s="75"/>
      <c r="U394" s="35"/>
      <c r="V394" s="35"/>
      <c r="W394" s="35"/>
      <c r="X394" s="35"/>
      <c r="Y394" s="35"/>
      <c r="Z394" s="35"/>
      <c r="AA394" s="35"/>
      <c r="AB394" s="35"/>
      <c r="AC394" s="35"/>
      <c r="AD394" s="35"/>
      <c r="AE394" s="35"/>
      <c r="AT394" s="16" t="s">
        <v>138</v>
      </c>
      <c r="AU394" s="16" t="s">
        <v>80</v>
      </c>
    </row>
    <row r="395" s="2" customFormat="1">
      <c r="A395" s="35"/>
      <c r="B395" s="36"/>
      <c r="C395" s="35"/>
      <c r="D395" s="197" t="s">
        <v>384</v>
      </c>
      <c r="E395" s="35"/>
      <c r="F395" s="198" t="s">
        <v>788</v>
      </c>
      <c r="G395" s="35"/>
      <c r="H395" s="35"/>
      <c r="I395" s="187"/>
      <c r="J395" s="35"/>
      <c r="K395" s="35"/>
      <c r="L395" s="36"/>
      <c r="M395" s="188"/>
      <c r="N395" s="189"/>
      <c r="O395" s="74"/>
      <c r="P395" s="74"/>
      <c r="Q395" s="74"/>
      <c r="R395" s="74"/>
      <c r="S395" s="74"/>
      <c r="T395" s="75"/>
      <c r="U395" s="35"/>
      <c r="V395" s="35"/>
      <c r="W395" s="35"/>
      <c r="X395" s="35"/>
      <c r="Y395" s="35"/>
      <c r="Z395" s="35"/>
      <c r="AA395" s="35"/>
      <c r="AB395" s="35"/>
      <c r="AC395" s="35"/>
      <c r="AD395" s="35"/>
      <c r="AE395" s="35"/>
      <c r="AT395" s="16" t="s">
        <v>384</v>
      </c>
      <c r="AU395" s="16" t="s">
        <v>80</v>
      </c>
    </row>
    <row r="396" s="12" customFormat="1">
      <c r="A396" s="12"/>
      <c r="B396" s="199"/>
      <c r="C396" s="12"/>
      <c r="D396" s="185" t="s">
        <v>386</v>
      </c>
      <c r="E396" s="200" t="s">
        <v>789</v>
      </c>
      <c r="F396" s="201" t="s">
        <v>790</v>
      </c>
      <c r="G396" s="12"/>
      <c r="H396" s="202">
        <v>94.269999999999996</v>
      </c>
      <c r="I396" s="203"/>
      <c r="J396" s="12"/>
      <c r="K396" s="12"/>
      <c r="L396" s="199"/>
      <c r="M396" s="204"/>
      <c r="N396" s="205"/>
      <c r="O396" s="205"/>
      <c r="P396" s="205"/>
      <c r="Q396" s="205"/>
      <c r="R396" s="205"/>
      <c r="S396" s="205"/>
      <c r="T396" s="206"/>
      <c r="U396" s="12"/>
      <c r="V396" s="12"/>
      <c r="W396" s="12"/>
      <c r="X396" s="12"/>
      <c r="Y396" s="12"/>
      <c r="Z396" s="12"/>
      <c r="AA396" s="12"/>
      <c r="AB396" s="12"/>
      <c r="AC396" s="12"/>
      <c r="AD396" s="12"/>
      <c r="AE396" s="12"/>
      <c r="AT396" s="200" t="s">
        <v>386</v>
      </c>
      <c r="AU396" s="200" t="s">
        <v>80</v>
      </c>
      <c r="AV396" s="12" t="s">
        <v>86</v>
      </c>
      <c r="AW396" s="12" t="s">
        <v>30</v>
      </c>
      <c r="AX396" s="12" t="s">
        <v>80</v>
      </c>
      <c r="AY396" s="200" t="s">
        <v>131</v>
      </c>
    </row>
    <row r="397" s="2" customFormat="1" ht="16.5" customHeight="1">
      <c r="A397" s="35"/>
      <c r="B397" s="171"/>
      <c r="C397" s="172" t="s">
        <v>791</v>
      </c>
      <c r="D397" s="172" t="s">
        <v>132</v>
      </c>
      <c r="E397" s="173" t="s">
        <v>792</v>
      </c>
      <c r="F397" s="174" t="s">
        <v>793</v>
      </c>
      <c r="G397" s="175" t="s">
        <v>434</v>
      </c>
      <c r="H397" s="176">
        <v>94.269999999999996</v>
      </c>
      <c r="I397" s="177"/>
      <c r="J397" s="178">
        <f>ROUND(I397*H397,2)</f>
        <v>0</v>
      </c>
      <c r="K397" s="174" t="s">
        <v>381</v>
      </c>
      <c r="L397" s="36"/>
      <c r="M397" s="179" t="s">
        <v>1</v>
      </c>
      <c r="N397" s="180" t="s">
        <v>38</v>
      </c>
      <c r="O397" s="74"/>
      <c r="P397" s="181">
        <f>O397*H397</f>
        <v>0</v>
      </c>
      <c r="Q397" s="181">
        <v>0</v>
      </c>
      <c r="R397" s="181">
        <f>Q397*H397</f>
        <v>0</v>
      </c>
      <c r="S397" s="181">
        <v>0</v>
      </c>
      <c r="T397" s="182">
        <f>S397*H397</f>
        <v>0</v>
      </c>
      <c r="U397" s="35"/>
      <c r="V397" s="35"/>
      <c r="W397" s="35"/>
      <c r="X397" s="35"/>
      <c r="Y397" s="35"/>
      <c r="Z397" s="35"/>
      <c r="AA397" s="35"/>
      <c r="AB397" s="35"/>
      <c r="AC397" s="35"/>
      <c r="AD397" s="35"/>
      <c r="AE397" s="35"/>
      <c r="AR397" s="183" t="s">
        <v>130</v>
      </c>
      <c r="AT397" s="183" t="s">
        <v>132</v>
      </c>
      <c r="AU397" s="183" t="s">
        <v>80</v>
      </c>
      <c r="AY397" s="16" t="s">
        <v>131</v>
      </c>
      <c r="BE397" s="184">
        <f>IF(N397="základní",J397,0)</f>
        <v>0</v>
      </c>
      <c r="BF397" s="184">
        <f>IF(N397="snížená",J397,0)</f>
        <v>0</v>
      </c>
      <c r="BG397" s="184">
        <f>IF(N397="zákl. přenesená",J397,0)</f>
        <v>0</v>
      </c>
      <c r="BH397" s="184">
        <f>IF(N397="sníž. přenesená",J397,0)</f>
        <v>0</v>
      </c>
      <c r="BI397" s="184">
        <f>IF(N397="nulová",J397,0)</f>
        <v>0</v>
      </c>
      <c r="BJ397" s="16" t="s">
        <v>80</v>
      </c>
      <c r="BK397" s="184">
        <f>ROUND(I397*H397,2)</f>
        <v>0</v>
      </c>
      <c r="BL397" s="16" t="s">
        <v>130</v>
      </c>
      <c r="BM397" s="183" t="s">
        <v>794</v>
      </c>
    </row>
    <row r="398" s="2" customFormat="1">
      <c r="A398" s="35"/>
      <c r="B398" s="36"/>
      <c r="C398" s="35"/>
      <c r="D398" s="185" t="s">
        <v>138</v>
      </c>
      <c r="E398" s="35"/>
      <c r="F398" s="186" t="s">
        <v>795</v>
      </c>
      <c r="G398" s="35"/>
      <c r="H398" s="35"/>
      <c r="I398" s="187"/>
      <c r="J398" s="35"/>
      <c r="K398" s="35"/>
      <c r="L398" s="36"/>
      <c r="M398" s="188"/>
      <c r="N398" s="189"/>
      <c r="O398" s="74"/>
      <c r="P398" s="74"/>
      <c r="Q398" s="74"/>
      <c r="R398" s="74"/>
      <c r="S398" s="74"/>
      <c r="T398" s="75"/>
      <c r="U398" s="35"/>
      <c r="V398" s="35"/>
      <c r="W398" s="35"/>
      <c r="X398" s="35"/>
      <c r="Y398" s="35"/>
      <c r="Z398" s="35"/>
      <c r="AA398" s="35"/>
      <c r="AB398" s="35"/>
      <c r="AC398" s="35"/>
      <c r="AD398" s="35"/>
      <c r="AE398" s="35"/>
      <c r="AT398" s="16" t="s">
        <v>138</v>
      </c>
      <c r="AU398" s="16" t="s">
        <v>80</v>
      </c>
    </row>
    <row r="399" s="2" customFormat="1">
      <c r="A399" s="35"/>
      <c r="B399" s="36"/>
      <c r="C399" s="35"/>
      <c r="D399" s="197" t="s">
        <v>384</v>
      </c>
      <c r="E399" s="35"/>
      <c r="F399" s="198" t="s">
        <v>796</v>
      </c>
      <c r="G399" s="35"/>
      <c r="H399" s="35"/>
      <c r="I399" s="187"/>
      <c r="J399" s="35"/>
      <c r="K399" s="35"/>
      <c r="L399" s="36"/>
      <c r="M399" s="188"/>
      <c r="N399" s="189"/>
      <c r="O399" s="74"/>
      <c r="P399" s="74"/>
      <c r="Q399" s="74"/>
      <c r="R399" s="74"/>
      <c r="S399" s="74"/>
      <c r="T399" s="75"/>
      <c r="U399" s="35"/>
      <c r="V399" s="35"/>
      <c r="W399" s="35"/>
      <c r="X399" s="35"/>
      <c r="Y399" s="35"/>
      <c r="Z399" s="35"/>
      <c r="AA399" s="35"/>
      <c r="AB399" s="35"/>
      <c r="AC399" s="35"/>
      <c r="AD399" s="35"/>
      <c r="AE399" s="35"/>
      <c r="AT399" s="16" t="s">
        <v>384</v>
      </c>
      <c r="AU399" s="16" t="s">
        <v>80</v>
      </c>
    </row>
    <row r="400" s="12" customFormat="1">
      <c r="A400" s="12"/>
      <c r="B400" s="199"/>
      <c r="C400" s="12"/>
      <c r="D400" s="185" t="s">
        <v>386</v>
      </c>
      <c r="E400" s="200" t="s">
        <v>797</v>
      </c>
      <c r="F400" s="201" t="s">
        <v>798</v>
      </c>
      <c r="G400" s="12"/>
      <c r="H400" s="202">
        <v>31</v>
      </c>
      <c r="I400" s="203"/>
      <c r="J400" s="12"/>
      <c r="K400" s="12"/>
      <c r="L400" s="199"/>
      <c r="M400" s="204"/>
      <c r="N400" s="205"/>
      <c r="O400" s="205"/>
      <c r="P400" s="205"/>
      <c r="Q400" s="205"/>
      <c r="R400" s="205"/>
      <c r="S400" s="205"/>
      <c r="T400" s="206"/>
      <c r="U400" s="12"/>
      <c r="V400" s="12"/>
      <c r="W400" s="12"/>
      <c r="X400" s="12"/>
      <c r="Y400" s="12"/>
      <c r="Z400" s="12"/>
      <c r="AA400" s="12"/>
      <c r="AB400" s="12"/>
      <c r="AC400" s="12"/>
      <c r="AD400" s="12"/>
      <c r="AE400" s="12"/>
      <c r="AT400" s="200" t="s">
        <v>386</v>
      </c>
      <c r="AU400" s="200" t="s">
        <v>80</v>
      </c>
      <c r="AV400" s="12" t="s">
        <v>86</v>
      </c>
      <c r="AW400" s="12" t="s">
        <v>30</v>
      </c>
      <c r="AX400" s="12" t="s">
        <v>73</v>
      </c>
      <c r="AY400" s="200" t="s">
        <v>131</v>
      </c>
    </row>
    <row r="401" s="12" customFormat="1">
      <c r="A401" s="12"/>
      <c r="B401" s="199"/>
      <c r="C401" s="12"/>
      <c r="D401" s="185" t="s">
        <v>386</v>
      </c>
      <c r="E401" s="200" t="s">
        <v>261</v>
      </c>
      <c r="F401" s="201" t="s">
        <v>799</v>
      </c>
      <c r="G401" s="12"/>
      <c r="H401" s="202">
        <v>34.380000000000003</v>
      </c>
      <c r="I401" s="203"/>
      <c r="J401" s="12"/>
      <c r="K401" s="12"/>
      <c r="L401" s="199"/>
      <c r="M401" s="204"/>
      <c r="N401" s="205"/>
      <c r="O401" s="205"/>
      <c r="P401" s="205"/>
      <c r="Q401" s="205"/>
      <c r="R401" s="205"/>
      <c r="S401" s="205"/>
      <c r="T401" s="206"/>
      <c r="U401" s="12"/>
      <c r="V401" s="12"/>
      <c r="W401" s="12"/>
      <c r="X401" s="12"/>
      <c r="Y401" s="12"/>
      <c r="Z401" s="12"/>
      <c r="AA401" s="12"/>
      <c r="AB401" s="12"/>
      <c r="AC401" s="12"/>
      <c r="AD401" s="12"/>
      <c r="AE401" s="12"/>
      <c r="AT401" s="200" t="s">
        <v>386</v>
      </c>
      <c r="AU401" s="200" t="s">
        <v>80</v>
      </c>
      <c r="AV401" s="12" t="s">
        <v>86</v>
      </c>
      <c r="AW401" s="12" t="s">
        <v>30</v>
      </c>
      <c r="AX401" s="12" t="s">
        <v>73</v>
      </c>
      <c r="AY401" s="200" t="s">
        <v>131</v>
      </c>
    </row>
    <row r="402" s="12" customFormat="1">
      <c r="A402" s="12"/>
      <c r="B402" s="199"/>
      <c r="C402" s="12"/>
      <c r="D402" s="185" t="s">
        <v>386</v>
      </c>
      <c r="E402" s="200" t="s">
        <v>301</v>
      </c>
      <c r="F402" s="201" t="s">
        <v>800</v>
      </c>
      <c r="G402" s="12"/>
      <c r="H402" s="202">
        <v>28.890000000000001</v>
      </c>
      <c r="I402" s="203"/>
      <c r="J402" s="12"/>
      <c r="K402" s="12"/>
      <c r="L402" s="199"/>
      <c r="M402" s="204"/>
      <c r="N402" s="205"/>
      <c r="O402" s="205"/>
      <c r="P402" s="205"/>
      <c r="Q402" s="205"/>
      <c r="R402" s="205"/>
      <c r="S402" s="205"/>
      <c r="T402" s="206"/>
      <c r="U402" s="12"/>
      <c r="V402" s="12"/>
      <c r="W402" s="12"/>
      <c r="X402" s="12"/>
      <c r="Y402" s="12"/>
      <c r="Z402" s="12"/>
      <c r="AA402" s="12"/>
      <c r="AB402" s="12"/>
      <c r="AC402" s="12"/>
      <c r="AD402" s="12"/>
      <c r="AE402" s="12"/>
      <c r="AT402" s="200" t="s">
        <v>386</v>
      </c>
      <c r="AU402" s="200" t="s">
        <v>80</v>
      </c>
      <c r="AV402" s="12" t="s">
        <v>86</v>
      </c>
      <c r="AW402" s="12" t="s">
        <v>30</v>
      </c>
      <c r="AX402" s="12" t="s">
        <v>73</v>
      </c>
      <c r="AY402" s="200" t="s">
        <v>131</v>
      </c>
    </row>
    <row r="403" s="12" customFormat="1">
      <c r="A403" s="12"/>
      <c r="B403" s="199"/>
      <c r="C403" s="12"/>
      <c r="D403" s="185" t="s">
        <v>386</v>
      </c>
      <c r="E403" s="200" t="s">
        <v>801</v>
      </c>
      <c r="F403" s="201" t="s">
        <v>802</v>
      </c>
      <c r="G403" s="12"/>
      <c r="H403" s="202">
        <v>94.269999999999996</v>
      </c>
      <c r="I403" s="203"/>
      <c r="J403" s="12"/>
      <c r="K403" s="12"/>
      <c r="L403" s="199"/>
      <c r="M403" s="204"/>
      <c r="N403" s="205"/>
      <c r="O403" s="205"/>
      <c r="P403" s="205"/>
      <c r="Q403" s="205"/>
      <c r="R403" s="205"/>
      <c r="S403" s="205"/>
      <c r="T403" s="206"/>
      <c r="U403" s="12"/>
      <c r="V403" s="12"/>
      <c r="W403" s="12"/>
      <c r="X403" s="12"/>
      <c r="Y403" s="12"/>
      <c r="Z403" s="12"/>
      <c r="AA403" s="12"/>
      <c r="AB403" s="12"/>
      <c r="AC403" s="12"/>
      <c r="AD403" s="12"/>
      <c r="AE403" s="12"/>
      <c r="AT403" s="200" t="s">
        <v>386</v>
      </c>
      <c r="AU403" s="200" t="s">
        <v>80</v>
      </c>
      <c r="AV403" s="12" t="s">
        <v>86</v>
      </c>
      <c r="AW403" s="12" t="s">
        <v>30</v>
      </c>
      <c r="AX403" s="12" t="s">
        <v>80</v>
      </c>
      <c r="AY403" s="200" t="s">
        <v>131</v>
      </c>
    </row>
    <row r="404" s="2" customFormat="1" ht="24.15" customHeight="1">
      <c r="A404" s="35"/>
      <c r="B404" s="171"/>
      <c r="C404" s="172" t="s">
        <v>803</v>
      </c>
      <c r="D404" s="172" t="s">
        <v>132</v>
      </c>
      <c r="E404" s="173" t="s">
        <v>804</v>
      </c>
      <c r="F404" s="174" t="s">
        <v>805</v>
      </c>
      <c r="G404" s="175" t="s">
        <v>535</v>
      </c>
      <c r="H404" s="176">
        <v>1</v>
      </c>
      <c r="I404" s="177"/>
      <c r="J404" s="178">
        <f>ROUND(I404*H404,2)</f>
        <v>0</v>
      </c>
      <c r="K404" s="174" t="s">
        <v>381</v>
      </c>
      <c r="L404" s="36"/>
      <c r="M404" s="179" t="s">
        <v>1</v>
      </c>
      <c r="N404" s="180" t="s">
        <v>38</v>
      </c>
      <c r="O404" s="74"/>
      <c r="P404" s="181">
        <f>O404*H404</f>
        <v>0</v>
      </c>
      <c r="Q404" s="181">
        <v>0</v>
      </c>
      <c r="R404" s="181">
        <f>Q404*H404</f>
        <v>0</v>
      </c>
      <c r="S404" s="181">
        <v>0.0040000000000000001</v>
      </c>
      <c r="T404" s="182">
        <f>S404*H404</f>
        <v>0.0040000000000000001</v>
      </c>
      <c r="U404" s="35"/>
      <c r="V404" s="35"/>
      <c r="W404" s="35"/>
      <c r="X404" s="35"/>
      <c r="Y404" s="35"/>
      <c r="Z404" s="35"/>
      <c r="AA404" s="35"/>
      <c r="AB404" s="35"/>
      <c r="AC404" s="35"/>
      <c r="AD404" s="35"/>
      <c r="AE404" s="35"/>
      <c r="AR404" s="183" t="s">
        <v>130</v>
      </c>
      <c r="AT404" s="183" t="s">
        <v>132</v>
      </c>
      <c r="AU404" s="183" t="s">
        <v>80</v>
      </c>
      <c r="AY404" s="16" t="s">
        <v>131</v>
      </c>
      <c r="BE404" s="184">
        <f>IF(N404="základní",J404,0)</f>
        <v>0</v>
      </c>
      <c r="BF404" s="184">
        <f>IF(N404="snížená",J404,0)</f>
        <v>0</v>
      </c>
      <c r="BG404" s="184">
        <f>IF(N404="zákl. přenesená",J404,0)</f>
        <v>0</v>
      </c>
      <c r="BH404" s="184">
        <f>IF(N404="sníž. přenesená",J404,0)</f>
        <v>0</v>
      </c>
      <c r="BI404" s="184">
        <f>IF(N404="nulová",J404,0)</f>
        <v>0</v>
      </c>
      <c r="BJ404" s="16" t="s">
        <v>80</v>
      </c>
      <c r="BK404" s="184">
        <f>ROUND(I404*H404,2)</f>
        <v>0</v>
      </c>
      <c r="BL404" s="16" t="s">
        <v>130</v>
      </c>
      <c r="BM404" s="183" t="s">
        <v>806</v>
      </c>
    </row>
    <row r="405" s="2" customFormat="1">
      <c r="A405" s="35"/>
      <c r="B405" s="36"/>
      <c r="C405" s="35"/>
      <c r="D405" s="185" t="s">
        <v>138</v>
      </c>
      <c r="E405" s="35"/>
      <c r="F405" s="186" t="s">
        <v>807</v>
      </c>
      <c r="G405" s="35"/>
      <c r="H405" s="35"/>
      <c r="I405" s="187"/>
      <c r="J405" s="35"/>
      <c r="K405" s="35"/>
      <c r="L405" s="36"/>
      <c r="M405" s="188"/>
      <c r="N405" s="189"/>
      <c r="O405" s="74"/>
      <c r="P405" s="74"/>
      <c r="Q405" s="74"/>
      <c r="R405" s="74"/>
      <c r="S405" s="74"/>
      <c r="T405" s="75"/>
      <c r="U405" s="35"/>
      <c r="V405" s="35"/>
      <c r="W405" s="35"/>
      <c r="X405" s="35"/>
      <c r="Y405" s="35"/>
      <c r="Z405" s="35"/>
      <c r="AA405" s="35"/>
      <c r="AB405" s="35"/>
      <c r="AC405" s="35"/>
      <c r="AD405" s="35"/>
      <c r="AE405" s="35"/>
      <c r="AT405" s="16" t="s">
        <v>138</v>
      </c>
      <c r="AU405" s="16" t="s">
        <v>80</v>
      </c>
    </row>
    <row r="406" s="2" customFormat="1">
      <c r="A406" s="35"/>
      <c r="B406" s="36"/>
      <c r="C406" s="35"/>
      <c r="D406" s="197" t="s">
        <v>384</v>
      </c>
      <c r="E406" s="35"/>
      <c r="F406" s="198" t="s">
        <v>808</v>
      </c>
      <c r="G406" s="35"/>
      <c r="H406" s="35"/>
      <c r="I406" s="187"/>
      <c r="J406" s="35"/>
      <c r="K406" s="35"/>
      <c r="L406" s="36"/>
      <c r="M406" s="188"/>
      <c r="N406" s="189"/>
      <c r="O406" s="74"/>
      <c r="P406" s="74"/>
      <c r="Q406" s="74"/>
      <c r="R406" s="74"/>
      <c r="S406" s="74"/>
      <c r="T406" s="75"/>
      <c r="U406" s="35"/>
      <c r="V406" s="35"/>
      <c r="W406" s="35"/>
      <c r="X406" s="35"/>
      <c r="Y406" s="35"/>
      <c r="Z406" s="35"/>
      <c r="AA406" s="35"/>
      <c r="AB406" s="35"/>
      <c r="AC406" s="35"/>
      <c r="AD406" s="35"/>
      <c r="AE406" s="35"/>
      <c r="AT406" s="16" t="s">
        <v>384</v>
      </c>
      <c r="AU406" s="16" t="s">
        <v>80</v>
      </c>
    </row>
    <row r="407" s="12" customFormat="1">
      <c r="A407" s="12"/>
      <c r="B407" s="199"/>
      <c r="C407" s="12"/>
      <c r="D407" s="185" t="s">
        <v>386</v>
      </c>
      <c r="E407" s="200" t="s">
        <v>809</v>
      </c>
      <c r="F407" s="201" t="s">
        <v>810</v>
      </c>
      <c r="G407" s="12"/>
      <c r="H407" s="202">
        <v>1</v>
      </c>
      <c r="I407" s="203"/>
      <c r="J407" s="12"/>
      <c r="K407" s="12"/>
      <c r="L407" s="199"/>
      <c r="M407" s="204"/>
      <c r="N407" s="205"/>
      <c r="O407" s="205"/>
      <c r="P407" s="205"/>
      <c r="Q407" s="205"/>
      <c r="R407" s="205"/>
      <c r="S407" s="205"/>
      <c r="T407" s="206"/>
      <c r="U407" s="12"/>
      <c r="V407" s="12"/>
      <c r="W407" s="12"/>
      <c r="X407" s="12"/>
      <c r="Y407" s="12"/>
      <c r="Z407" s="12"/>
      <c r="AA407" s="12"/>
      <c r="AB407" s="12"/>
      <c r="AC407" s="12"/>
      <c r="AD407" s="12"/>
      <c r="AE407" s="12"/>
      <c r="AT407" s="200" t="s">
        <v>386</v>
      </c>
      <c r="AU407" s="200" t="s">
        <v>80</v>
      </c>
      <c r="AV407" s="12" t="s">
        <v>86</v>
      </c>
      <c r="AW407" s="12" t="s">
        <v>30</v>
      </c>
      <c r="AX407" s="12" t="s">
        <v>80</v>
      </c>
      <c r="AY407" s="200" t="s">
        <v>131</v>
      </c>
    </row>
    <row r="408" s="2" customFormat="1" ht="21.75" customHeight="1">
      <c r="A408" s="35"/>
      <c r="B408" s="171"/>
      <c r="C408" s="172" t="s">
        <v>811</v>
      </c>
      <c r="D408" s="172" t="s">
        <v>132</v>
      </c>
      <c r="E408" s="173" t="s">
        <v>812</v>
      </c>
      <c r="F408" s="174" t="s">
        <v>813</v>
      </c>
      <c r="G408" s="175" t="s">
        <v>434</v>
      </c>
      <c r="H408" s="176">
        <v>31.329999999999998</v>
      </c>
      <c r="I408" s="177"/>
      <c r="J408" s="178">
        <f>ROUND(I408*H408,2)</f>
        <v>0</v>
      </c>
      <c r="K408" s="174" t="s">
        <v>381</v>
      </c>
      <c r="L408" s="36"/>
      <c r="M408" s="179" t="s">
        <v>1</v>
      </c>
      <c r="N408" s="180" t="s">
        <v>38</v>
      </c>
      <c r="O408" s="74"/>
      <c r="P408" s="181">
        <f>O408*H408</f>
        <v>0</v>
      </c>
      <c r="Q408" s="181">
        <v>0</v>
      </c>
      <c r="R408" s="181">
        <f>Q408*H408</f>
        <v>0</v>
      </c>
      <c r="S408" s="181">
        <v>0</v>
      </c>
      <c r="T408" s="182">
        <f>S408*H408</f>
        <v>0</v>
      </c>
      <c r="U408" s="35"/>
      <c r="V408" s="35"/>
      <c r="W408" s="35"/>
      <c r="X408" s="35"/>
      <c r="Y408" s="35"/>
      <c r="Z408" s="35"/>
      <c r="AA408" s="35"/>
      <c r="AB408" s="35"/>
      <c r="AC408" s="35"/>
      <c r="AD408" s="35"/>
      <c r="AE408" s="35"/>
      <c r="AR408" s="183" t="s">
        <v>130</v>
      </c>
      <c r="AT408" s="183" t="s">
        <v>132</v>
      </c>
      <c r="AU408" s="183" t="s">
        <v>80</v>
      </c>
      <c r="AY408" s="16" t="s">
        <v>131</v>
      </c>
      <c r="BE408" s="184">
        <f>IF(N408="základní",J408,0)</f>
        <v>0</v>
      </c>
      <c r="BF408" s="184">
        <f>IF(N408="snížená",J408,0)</f>
        <v>0</v>
      </c>
      <c r="BG408" s="184">
        <f>IF(N408="zákl. přenesená",J408,0)</f>
        <v>0</v>
      </c>
      <c r="BH408" s="184">
        <f>IF(N408="sníž. přenesená",J408,0)</f>
        <v>0</v>
      </c>
      <c r="BI408" s="184">
        <f>IF(N408="nulová",J408,0)</f>
        <v>0</v>
      </c>
      <c r="BJ408" s="16" t="s">
        <v>80</v>
      </c>
      <c r="BK408" s="184">
        <f>ROUND(I408*H408,2)</f>
        <v>0</v>
      </c>
      <c r="BL408" s="16" t="s">
        <v>130</v>
      </c>
      <c r="BM408" s="183" t="s">
        <v>814</v>
      </c>
    </row>
    <row r="409" s="2" customFormat="1">
      <c r="A409" s="35"/>
      <c r="B409" s="36"/>
      <c r="C409" s="35"/>
      <c r="D409" s="185" t="s">
        <v>138</v>
      </c>
      <c r="E409" s="35"/>
      <c r="F409" s="186" t="s">
        <v>815</v>
      </c>
      <c r="G409" s="35"/>
      <c r="H409" s="35"/>
      <c r="I409" s="187"/>
      <c r="J409" s="35"/>
      <c r="K409" s="35"/>
      <c r="L409" s="36"/>
      <c r="M409" s="188"/>
      <c r="N409" s="189"/>
      <c r="O409" s="74"/>
      <c r="P409" s="74"/>
      <c r="Q409" s="74"/>
      <c r="R409" s="74"/>
      <c r="S409" s="74"/>
      <c r="T409" s="75"/>
      <c r="U409" s="35"/>
      <c r="V409" s="35"/>
      <c r="W409" s="35"/>
      <c r="X409" s="35"/>
      <c r="Y409" s="35"/>
      <c r="Z409" s="35"/>
      <c r="AA409" s="35"/>
      <c r="AB409" s="35"/>
      <c r="AC409" s="35"/>
      <c r="AD409" s="35"/>
      <c r="AE409" s="35"/>
      <c r="AT409" s="16" t="s">
        <v>138</v>
      </c>
      <c r="AU409" s="16" t="s">
        <v>80</v>
      </c>
    </row>
    <row r="410" s="2" customFormat="1">
      <c r="A410" s="35"/>
      <c r="B410" s="36"/>
      <c r="C410" s="35"/>
      <c r="D410" s="197" t="s">
        <v>384</v>
      </c>
      <c r="E410" s="35"/>
      <c r="F410" s="198" t="s">
        <v>816</v>
      </c>
      <c r="G410" s="35"/>
      <c r="H410" s="35"/>
      <c r="I410" s="187"/>
      <c r="J410" s="35"/>
      <c r="K410" s="35"/>
      <c r="L410" s="36"/>
      <c r="M410" s="188"/>
      <c r="N410" s="189"/>
      <c r="O410" s="74"/>
      <c r="P410" s="74"/>
      <c r="Q410" s="74"/>
      <c r="R410" s="74"/>
      <c r="S410" s="74"/>
      <c r="T410" s="75"/>
      <c r="U410" s="35"/>
      <c r="V410" s="35"/>
      <c r="W410" s="35"/>
      <c r="X410" s="35"/>
      <c r="Y410" s="35"/>
      <c r="Z410" s="35"/>
      <c r="AA410" s="35"/>
      <c r="AB410" s="35"/>
      <c r="AC410" s="35"/>
      <c r="AD410" s="35"/>
      <c r="AE410" s="35"/>
      <c r="AT410" s="16" t="s">
        <v>384</v>
      </c>
      <c r="AU410" s="16" t="s">
        <v>80</v>
      </c>
    </row>
    <row r="411" s="12" customFormat="1">
      <c r="A411" s="12"/>
      <c r="B411" s="199"/>
      <c r="C411" s="12"/>
      <c r="D411" s="185" t="s">
        <v>386</v>
      </c>
      <c r="E411" s="200" t="s">
        <v>817</v>
      </c>
      <c r="F411" s="201" t="s">
        <v>818</v>
      </c>
      <c r="G411" s="12"/>
      <c r="H411" s="202">
        <v>31.329999999999998</v>
      </c>
      <c r="I411" s="203"/>
      <c r="J411" s="12"/>
      <c r="K411" s="12"/>
      <c r="L411" s="199"/>
      <c r="M411" s="204"/>
      <c r="N411" s="205"/>
      <c r="O411" s="205"/>
      <c r="P411" s="205"/>
      <c r="Q411" s="205"/>
      <c r="R411" s="205"/>
      <c r="S411" s="205"/>
      <c r="T411" s="206"/>
      <c r="U411" s="12"/>
      <c r="V411" s="12"/>
      <c r="W411" s="12"/>
      <c r="X411" s="12"/>
      <c r="Y411" s="12"/>
      <c r="Z411" s="12"/>
      <c r="AA411" s="12"/>
      <c r="AB411" s="12"/>
      <c r="AC411" s="12"/>
      <c r="AD411" s="12"/>
      <c r="AE411" s="12"/>
      <c r="AT411" s="200" t="s">
        <v>386</v>
      </c>
      <c r="AU411" s="200" t="s">
        <v>80</v>
      </c>
      <c r="AV411" s="12" t="s">
        <v>86</v>
      </c>
      <c r="AW411" s="12" t="s">
        <v>30</v>
      </c>
      <c r="AX411" s="12" t="s">
        <v>80</v>
      </c>
      <c r="AY411" s="200" t="s">
        <v>131</v>
      </c>
    </row>
    <row r="412" s="11" customFormat="1" ht="25.92" customHeight="1">
      <c r="A412" s="11"/>
      <c r="B412" s="160"/>
      <c r="C412" s="11"/>
      <c r="D412" s="161" t="s">
        <v>72</v>
      </c>
      <c r="E412" s="162" t="s">
        <v>819</v>
      </c>
      <c r="F412" s="162" t="s">
        <v>820</v>
      </c>
      <c r="G412" s="11"/>
      <c r="H412" s="11"/>
      <c r="I412" s="163"/>
      <c r="J412" s="164">
        <f>BK412</f>
        <v>0</v>
      </c>
      <c r="K412" s="11"/>
      <c r="L412" s="160"/>
      <c r="M412" s="165"/>
      <c r="N412" s="166"/>
      <c r="O412" s="166"/>
      <c r="P412" s="167">
        <f>SUM(P413:P500)</f>
        <v>0</v>
      </c>
      <c r="Q412" s="166"/>
      <c r="R412" s="167">
        <f>SUM(R413:R500)</f>
        <v>0</v>
      </c>
      <c r="S412" s="166"/>
      <c r="T412" s="168">
        <f>SUM(T413:T500)</f>
        <v>0</v>
      </c>
      <c r="U412" s="11"/>
      <c r="V412" s="11"/>
      <c r="W412" s="11"/>
      <c r="X412" s="11"/>
      <c r="Y412" s="11"/>
      <c r="Z412" s="11"/>
      <c r="AA412" s="11"/>
      <c r="AB412" s="11"/>
      <c r="AC412" s="11"/>
      <c r="AD412" s="11"/>
      <c r="AE412" s="11"/>
      <c r="AR412" s="161" t="s">
        <v>130</v>
      </c>
      <c r="AT412" s="169" t="s">
        <v>72</v>
      </c>
      <c r="AU412" s="169" t="s">
        <v>73</v>
      </c>
      <c r="AY412" s="161" t="s">
        <v>131</v>
      </c>
      <c r="BK412" s="170">
        <f>SUM(BK413:BK500)</f>
        <v>0</v>
      </c>
    </row>
    <row r="413" s="2" customFormat="1" ht="21.75" customHeight="1">
      <c r="A413" s="35"/>
      <c r="B413" s="171"/>
      <c r="C413" s="172" t="s">
        <v>821</v>
      </c>
      <c r="D413" s="172" t="s">
        <v>132</v>
      </c>
      <c r="E413" s="173" t="s">
        <v>822</v>
      </c>
      <c r="F413" s="174" t="s">
        <v>823</v>
      </c>
      <c r="G413" s="175" t="s">
        <v>495</v>
      </c>
      <c r="H413" s="176">
        <v>165.221</v>
      </c>
      <c r="I413" s="177"/>
      <c r="J413" s="178">
        <f>ROUND(I413*H413,2)</f>
        <v>0</v>
      </c>
      <c r="K413" s="174" t="s">
        <v>381</v>
      </c>
      <c r="L413" s="36"/>
      <c r="M413" s="179" t="s">
        <v>1</v>
      </c>
      <c r="N413" s="180" t="s">
        <v>38</v>
      </c>
      <c r="O413" s="74"/>
      <c r="P413" s="181">
        <f>O413*H413</f>
        <v>0</v>
      </c>
      <c r="Q413" s="181">
        <v>0</v>
      </c>
      <c r="R413" s="181">
        <f>Q413*H413</f>
        <v>0</v>
      </c>
      <c r="S413" s="181">
        <v>0</v>
      </c>
      <c r="T413" s="182">
        <f>S413*H413</f>
        <v>0</v>
      </c>
      <c r="U413" s="35"/>
      <c r="V413" s="35"/>
      <c r="W413" s="35"/>
      <c r="X413" s="35"/>
      <c r="Y413" s="35"/>
      <c r="Z413" s="35"/>
      <c r="AA413" s="35"/>
      <c r="AB413" s="35"/>
      <c r="AC413" s="35"/>
      <c r="AD413" s="35"/>
      <c r="AE413" s="35"/>
      <c r="AR413" s="183" t="s">
        <v>130</v>
      </c>
      <c r="AT413" s="183" t="s">
        <v>132</v>
      </c>
      <c r="AU413" s="183" t="s">
        <v>80</v>
      </c>
      <c r="AY413" s="16" t="s">
        <v>131</v>
      </c>
      <c r="BE413" s="184">
        <f>IF(N413="základní",J413,0)</f>
        <v>0</v>
      </c>
      <c r="BF413" s="184">
        <f>IF(N413="snížená",J413,0)</f>
        <v>0</v>
      </c>
      <c r="BG413" s="184">
        <f>IF(N413="zákl. přenesená",J413,0)</f>
        <v>0</v>
      </c>
      <c r="BH413" s="184">
        <f>IF(N413="sníž. přenesená",J413,0)</f>
        <v>0</v>
      </c>
      <c r="BI413" s="184">
        <f>IF(N413="nulová",J413,0)</f>
        <v>0</v>
      </c>
      <c r="BJ413" s="16" t="s">
        <v>80</v>
      </c>
      <c r="BK413" s="184">
        <f>ROUND(I413*H413,2)</f>
        <v>0</v>
      </c>
      <c r="BL413" s="16" t="s">
        <v>130</v>
      </c>
      <c r="BM413" s="183" t="s">
        <v>824</v>
      </c>
    </row>
    <row r="414" s="2" customFormat="1">
      <c r="A414" s="35"/>
      <c r="B414" s="36"/>
      <c r="C414" s="35"/>
      <c r="D414" s="185" t="s">
        <v>138</v>
      </c>
      <c r="E414" s="35"/>
      <c r="F414" s="186" t="s">
        <v>825</v>
      </c>
      <c r="G414" s="35"/>
      <c r="H414" s="35"/>
      <c r="I414" s="187"/>
      <c r="J414" s="35"/>
      <c r="K414" s="35"/>
      <c r="L414" s="36"/>
      <c r="M414" s="188"/>
      <c r="N414" s="189"/>
      <c r="O414" s="74"/>
      <c r="P414" s="74"/>
      <c r="Q414" s="74"/>
      <c r="R414" s="74"/>
      <c r="S414" s="74"/>
      <c r="T414" s="75"/>
      <c r="U414" s="35"/>
      <c r="V414" s="35"/>
      <c r="W414" s="35"/>
      <c r="X414" s="35"/>
      <c r="Y414" s="35"/>
      <c r="Z414" s="35"/>
      <c r="AA414" s="35"/>
      <c r="AB414" s="35"/>
      <c r="AC414" s="35"/>
      <c r="AD414" s="35"/>
      <c r="AE414" s="35"/>
      <c r="AT414" s="16" t="s">
        <v>138</v>
      </c>
      <c r="AU414" s="16" t="s">
        <v>80</v>
      </c>
    </row>
    <row r="415" s="2" customFormat="1">
      <c r="A415" s="35"/>
      <c r="B415" s="36"/>
      <c r="C415" s="35"/>
      <c r="D415" s="197" t="s">
        <v>384</v>
      </c>
      <c r="E415" s="35"/>
      <c r="F415" s="198" t="s">
        <v>826</v>
      </c>
      <c r="G415" s="35"/>
      <c r="H415" s="35"/>
      <c r="I415" s="187"/>
      <c r="J415" s="35"/>
      <c r="K415" s="35"/>
      <c r="L415" s="36"/>
      <c r="M415" s="188"/>
      <c r="N415" s="189"/>
      <c r="O415" s="74"/>
      <c r="P415" s="74"/>
      <c r="Q415" s="74"/>
      <c r="R415" s="74"/>
      <c r="S415" s="74"/>
      <c r="T415" s="75"/>
      <c r="U415" s="35"/>
      <c r="V415" s="35"/>
      <c r="W415" s="35"/>
      <c r="X415" s="35"/>
      <c r="Y415" s="35"/>
      <c r="Z415" s="35"/>
      <c r="AA415" s="35"/>
      <c r="AB415" s="35"/>
      <c r="AC415" s="35"/>
      <c r="AD415" s="35"/>
      <c r="AE415" s="35"/>
      <c r="AT415" s="16" t="s">
        <v>384</v>
      </c>
      <c r="AU415" s="16" t="s">
        <v>80</v>
      </c>
    </row>
    <row r="416" s="13" customFormat="1">
      <c r="A416" s="13"/>
      <c r="B416" s="207"/>
      <c r="C416" s="13"/>
      <c r="D416" s="185" t="s">
        <v>386</v>
      </c>
      <c r="E416" s="208" t="s">
        <v>1</v>
      </c>
      <c r="F416" s="209" t="s">
        <v>827</v>
      </c>
      <c r="G416" s="13"/>
      <c r="H416" s="208" t="s">
        <v>1</v>
      </c>
      <c r="I416" s="210"/>
      <c r="J416" s="13"/>
      <c r="K416" s="13"/>
      <c r="L416" s="207"/>
      <c r="M416" s="211"/>
      <c r="N416" s="212"/>
      <c r="O416" s="212"/>
      <c r="P416" s="212"/>
      <c r="Q416" s="212"/>
      <c r="R416" s="212"/>
      <c r="S416" s="212"/>
      <c r="T416" s="213"/>
      <c r="U416" s="13"/>
      <c r="V416" s="13"/>
      <c r="W416" s="13"/>
      <c r="X416" s="13"/>
      <c r="Y416" s="13"/>
      <c r="Z416" s="13"/>
      <c r="AA416" s="13"/>
      <c r="AB416" s="13"/>
      <c r="AC416" s="13"/>
      <c r="AD416" s="13"/>
      <c r="AE416" s="13"/>
      <c r="AT416" s="208" t="s">
        <v>386</v>
      </c>
      <c r="AU416" s="208" t="s">
        <v>80</v>
      </c>
      <c r="AV416" s="13" t="s">
        <v>80</v>
      </c>
      <c r="AW416" s="13" t="s">
        <v>30</v>
      </c>
      <c r="AX416" s="13" t="s">
        <v>73</v>
      </c>
      <c r="AY416" s="208" t="s">
        <v>131</v>
      </c>
    </row>
    <row r="417" s="12" customFormat="1">
      <c r="A417" s="12"/>
      <c r="B417" s="199"/>
      <c r="C417" s="12"/>
      <c r="D417" s="185" t="s">
        <v>386</v>
      </c>
      <c r="E417" s="200" t="s">
        <v>828</v>
      </c>
      <c r="F417" s="201" t="s">
        <v>829</v>
      </c>
      <c r="G417" s="12"/>
      <c r="H417" s="202">
        <v>19.73</v>
      </c>
      <c r="I417" s="203"/>
      <c r="J417" s="12"/>
      <c r="K417" s="12"/>
      <c r="L417" s="199"/>
      <c r="M417" s="204"/>
      <c r="N417" s="205"/>
      <c r="O417" s="205"/>
      <c r="P417" s="205"/>
      <c r="Q417" s="205"/>
      <c r="R417" s="205"/>
      <c r="S417" s="205"/>
      <c r="T417" s="206"/>
      <c r="U417" s="12"/>
      <c r="V417" s="12"/>
      <c r="W417" s="12"/>
      <c r="X417" s="12"/>
      <c r="Y417" s="12"/>
      <c r="Z417" s="12"/>
      <c r="AA417" s="12"/>
      <c r="AB417" s="12"/>
      <c r="AC417" s="12"/>
      <c r="AD417" s="12"/>
      <c r="AE417" s="12"/>
      <c r="AT417" s="200" t="s">
        <v>386</v>
      </c>
      <c r="AU417" s="200" t="s">
        <v>80</v>
      </c>
      <c r="AV417" s="12" t="s">
        <v>86</v>
      </c>
      <c r="AW417" s="12" t="s">
        <v>30</v>
      </c>
      <c r="AX417" s="12" t="s">
        <v>73</v>
      </c>
      <c r="AY417" s="200" t="s">
        <v>131</v>
      </c>
    </row>
    <row r="418" s="12" customFormat="1">
      <c r="A418" s="12"/>
      <c r="B418" s="199"/>
      <c r="C418" s="12"/>
      <c r="D418" s="185" t="s">
        <v>386</v>
      </c>
      <c r="E418" s="200" t="s">
        <v>265</v>
      </c>
      <c r="F418" s="201" t="s">
        <v>830</v>
      </c>
      <c r="G418" s="12"/>
      <c r="H418" s="202">
        <v>22.885999999999999</v>
      </c>
      <c r="I418" s="203"/>
      <c r="J418" s="12"/>
      <c r="K418" s="12"/>
      <c r="L418" s="199"/>
      <c r="M418" s="204"/>
      <c r="N418" s="205"/>
      <c r="O418" s="205"/>
      <c r="P418" s="205"/>
      <c r="Q418" s="205"/>
      <c r="R418" s="205"/>
      <c r="S418" s="205"/>
      <c r="T418" s="206"/>
      <c r="U418" s="12"/>
      <c r="V418" s="12"/>
      <c r="W418" s="12"/>
      <c r="X418" s="12"/>
      <c r="Y418" s="12"/>
      <c r="Z418" s="12"/>
      <c r="AA418" s="12"/>
      <c r="AB418" s="12"/>
      <c r="AC418" s="12"/>
      <c r="AD418" s="12"/>
      <c r="AE418" s="12"/>
      <c r="AT418" s="200" t="s">
        <v>386</v>
      </c>
      <c r="AU418" s="200" t="s">
        <v>80</v>
      </c>
      <c r="AV418" s="12" t="s">
        <v>86</v>
      </c>
      <c r="AW418" s="12" t="s">
        <v>30</v>
      </c>
      <c r="AX418" s="12" t="s">
        <v>73</v>
      </c>
      <c r="AY418" s="200" t="s">
        <v>131</v>
      </c>
    </row>
    <row r="419" s="12" customFormat="1">
      <c r="A419" s="12"/>
      <c r="B419" s="199"/>
      <c r="C419" s="12"/>
      <c r="D419" s="185" t="s">
        <v>386</v>
      </c>
      <c r="E419" s="200" t="s">
        <v>303</v>
      </c>
      <c r="F419" s="201" t="s">
        <v>831</v>
      </c>
      <c r="G419" s="12"/>
      <c r="H419" s="202">
        <v>19.858000000000001</v>
      </c>
      <c r="I419" s="203"/>
      <c r="J419" s="12"/>
      <c r="K419" s="12"/>
      <c r="L419" s="199"/>
      <c r="M419" s="204"/>
      <c r="N419" s="205"/>
      <c r="O419" s="205"/>
      <c r="P419" s="205"/>
      <c r="Q419" s="205"/>
      <c r="R419" s="205"/>
      <c r="S419" s="205"/>
      <c r="T419" s="206"/>
      <c r="U419" s="12"/>
      <c r="V419" s="12"/>
      <c r="W419" s="12"/>
      <c r="X419" s="12"/>
      <c r="Y419" s="12"/>
      <c r="Z419" s="12"/>
      <c r="AA419" s="12"/>
      <c r="AB419" s="12"/>
      <c r="AC419" s="12"/>
      <c r="AD419" s="12"/>
      <c r="AE419" s="12"/>
      <c r="AT419" s="200" t="s">
        <v>386</v>
      </c>
      <c r="AU419" s="200" t="s">
        <v>80</v>
      </c>
      <c r="AV419" s="12" t="s">
        <v>86</v>
      </c>
      <c r="AW419" s="12" t="s">
        <v>30</v>
      </c>
      <c r="AX419" s="12" t="s">
        <v>73</v>
      </c>
      <c r="AY419" s="200" t="s">
        <v>131</v>
      </c>
    </row>
    <row r="420" s="12" customFormat="1">
      <c r="A420" s="12"/>
      <c r="B420" s="199"/>
      <c r="C420" s="12"/>
      <c r="D420" s="185" t="s">
        <v>386</v>
      </c>
      <c r="E420" s="200" t="s">
        <v>324</v>
      </c>
      <c r="F420" s="201" t="s">
        <v>832</v>
      </c>
      <c r="G420" s="12"/>
      <c r="H420" s="202">
        <v>2.4689999999999999</v>
      </c>
      <c r="I420" s="203"/>
      <c r="J420" s="12"/>
      <c r="K420" s="12"/>
      <c r="L420" s="199"/>
      <c r="M420" s="204"/>
      <c r="N420" s="205"/>
      <c r="O420" s="205"/>
      <c r="P420" s="205"/>
      <c r="Q420" s="205"/>
      <c r="R420" s="205"/>
      <c r="S420" s="205"/>
      <c r="T420" s="206"/>
      <c r="U420" s="12"/>
      <c r="V420" s="12"/>
      <c r="W420" s="12"/>
      <c r="X420" s="12"/>
      <c r="Y420" s="12"/>
      <c r="Z420" s="12"/>
      <c r="AA420" s="12"/>
      <c r="AB420" s="12"/>
      <c r="AC420" s="12"/>
      <c r="AD420" s="12"/>
      <c r="AE420" s="12"/>
      <c r="AT420" s="200" t="s">
        <v>386</v>
      </c>
      <c r="AU420" s="200" t="s">
        <v>80</v>
      </c>
      <c r="AV420" s="12" t="s">
        <v>86</v>
      </c>
      <c r="AW420" s="12" t="s">
        <v>30</v>
      </c>
      <c r="AX420" s="12" t="s">
        <v>73</v>
      </c>
      <c r="AY420" s="200" t="s">
        <v>131</v>
      </c>
    </row>
    <row r="421" s="12" customFormat="1">
      <c r="A421" s="12"/>
      <c r="B421" s="199"/>
      <c r="C421" s="12"/>
      <c r="D421" s="185" t="s">
        <v>386</v>
      </c>
      <c r="E421" s="200" t="s">
        <v>331</v>
      </c>
      <c r="F421" s="201" t="s">
        <v>833</v>
      </c>
      <c r="G421" s="12"/>
      <c r="H421" s="202">
        <v>2.8809999999999998</v>
      </c>
      <c r="I421" s="203"/>
      <c r="J421" s="12"/>
      <c r="K421" s="12"/>
      <c r="L421" s="199"/>
      <c r="M421" s="204"/>
      <c r="N421" s="205"/>
      <c r="O421" s="205"/>
      <c r="P421" s="205"/>
      <c r="Q421" s="205"/>
      <c r="R421" s="205"/>
      <c r="S421" s="205"/>
      <c r="T421" s="206"/>
      <c r="U421" s="12"/>
      <c r="V421" s="12"/>
      <c r="W421" s="12"/>
      <c r="X421" s="12"/>
      <c r="Y421" s="12"/>
      <c r="Z421" s="12"/>
      <c r="AA421" s="12"/>
      <c r="AB421" s="12"/>
      <c r="AC421" s="12"/>
      <c r="AD421" s="12"/>
      <c r="AE421" s="12"/>
      <c r="AT421" s="200" t="s">
        <v>386</v>
      </c>
      <c r="AU421" s="200" t="s">
        <v>80</v>
      </c>
      <c r="AV421" s="12" t="s">
        <v>86</v>
      </c>
      <c r="AW421" s="12" t="s">
        <v>30</v>
      </c>
      <c r="AX421" s="12" t="s">
        <v>73</v>
      </c>
      <c r="AY421" s="200" t="s">
        <v>131</v>
      </c>
    </row>
    <row r="422" s="12" customFormat="1">
      <c r="A422" s="12"/>
      <c r="B422" s="199"/>
      <c r="C422" s="12"/>
      <c r="D422" s="185" t="s">
        <v>386</v>
      </c>
      <c r="E422" s="200" t="s">
        <v>336</v>
      </c>
      <c r="F422" s="201" t="s">
        <v>834</v>
      </c>
      <c r="G422" s="12"/>
      <c r="H422" s="202">
        <v>1.3660000000000001</v>
      </c>
      <c r="I422" s="203"/>
      <c r="J422" s="12"/>
      <c r="K422" s="12"/>
      <c r="L422" s="199"/>
      <c r="M422" s="204"/>
      <c r="N422" s="205"/>
      <c r="O422" s="205"/>
      <c r="P422" s="205"/>
      <c r="Q422" s="205"/>
      <c r="R422" s="205"/>
      <c r="S422" s="205"/>
      <c r="T422" s="206"/>
      <c r="U422" s="12"/>
      <c r="V422" s="12"/>
      <c r="W422" s="12"/>
      <c r="X422" s="12"/>
      <c r="Y422" s="12"/>
      <c r="Z422" s="12"/>
      <c r="AA422" s="12"/>
      <c r="AB422" s="12"/>
      <c r="AC422" s="12"/>
      <c r="AD422" s="12"/>
      <c r="AE422" s="12"/>
      <c r="AT422" s="200" t="s">
        <v>386</v>
      </c>
      <c r="AU422" s="200" t="s">
        <v>80</v>
      </c>
      <c r="AV422" s="12" t="s">
        <v>86</v>
      </c>
      <c r="AW422" s="12" t="s">
        <v>30</v>
      </c>
      <c r="AX422" s="12" t="s">
        <v>73</v>
      </c>
      <c r="AY422" s="200" t="s">
        <v>131</v>
      </c>
    </row>
    <row r="423" s="12" customFormat="1">
      <c r="A423" s="12"/>
      <c r="B423" s="199"/>
      <c r="C423" s="12"/>
      <c r="D423" s="185" t="s">
        <v>386</v>
      </c>
      <c r="E423" s="200" t="s">
        <v>341</v>
      </c>
      <c r="F423" s="201" t="s">
        <v>835</v>
      </c>
      <c r="G423" s="12"/>
      <c r="H423" s="202">
        <v>1.5609999999999999</v>
      </c>
      <c r="I423" s="203"/>
      <c r="J423" s="12"/>
      <c r="K423" s="12"/>
      <c r="L423" s="199"/>
      <c r="M423" s="204"/>
      <c r="N423" s="205"/>
      <c r="O423" s="205"/>
      <c r="P423" s="205"/>
      <c r="Q423" s="205"/>
      <c r="R423" s="205"/>
      <c r="S423" s="205"/>
      <c r="T423" s="206"/>
      <c r="U423" s="12"/>
      <c r="V423" s="12"/>
      <c r="W423" s="12"/>
      <c r="X423" s="12"/>
      <c r="Y423" s="12"/>
      <c r="Z423" s="12"/>
      <c r="AA423" s="12"/>
      <c r="AB423" s="12"/>
      <c r="AC423" s="12"/>
      <c r="AD423" s="12"/>
      <c r="AE423" s="12"/>
      <c r="AT423" s="200" t="s">
        <v>386</v>
      </c>
      <c r="AU423" s="200" t="s">
        <v>80</v>
      </c>
      <c r="AV423" s="12" t="s">
        <v>86</v>
      </c>
      <c r="AW423" s="12" t="s">
        <v>30</v>
      </c>
      <c r="AX423" s="12" t="s">
        <v>73</v>
      </c>
      <c r="AY423" s="200" t="s">
        <v>131</v>
      </c>
    </row>
    <row r="424" s="12" customFormat="1">
      <c r="A424" s="12"/>
      <c r="B424" s="199"/>
      <c r="C424" s="12"/>
      <c r="D424" s="185" t="s">
        <v>386</v>
      </c>
      <c r="E424" s="200" t="s">
        <v>346</v>
      </c>
      <c r="F424" s="201" t="s">
        <v>836</v>
      </c>
      <c r="G424" s="12"/>
      <c r="H424" s="202">
        <v>24.350000000000001</v>
      </c>
      <c r="I424" s="203"/>
      <c r="J424" s="12"/>
      <c r="K424" s="12"/>
      <c r="L424" s="199"/>
      <c r="M424" s="204"/>
      <c r="N424" s="205"/>
      <c r="O424" s="205"/>
      <c r="P424" s="205"/>
      <c r="Q424" s="205"/>
      <c r="R424" s="205"/>
      <c r="S424" s="205"/>
      <c r="T424" s="206"/>
      <c r="U424" s="12"/>
      <c r="V424" s="12"/>
      <c r="W424" s="12"/>
      <c r="X424" s="12"/>
      <c r="Y424" s="12"/>
      <c r="Z424" s="12"/>
      <c r="AA424" s="12"/>
      <c r="AB424" s="12"/>
      <c r="AC424" s="12"/>
      <c r="AD424" s="12"/>
      <c r="AE424" s="12"/>
      <c r="AT424" s="200" t="s">
        <v>386</v>
      </c>
      <c r="AU424" s="200" t="s">
        <v>80</v>
      </c>
      <c r="AV424" s="12" t="s">
        <v>86</v>
      </c>
      <c r="AW424" s="12" t="s">
        <v>30</v>
      </c>
      <c r="AX424" s="12" t="s">
        <v>73</v>
      </c>
      <c r="AY424" s="200" t="s">
        <v>131</v>
      </c>
    </row>
    <row r="425" s="12" customFormat="1">
      <c r="A425" s="12"/>
      <c r="B425" s="199"/>
      <c r="C425" s="12"/>
      <c r="D425" s="185" t="s">
        <v>386</v>
      </c>
      <c r="E425" s="200" t="s">
        <v>349</v>
      </c>
      <c r="F425" s="201" t="s">
        <v>837</v>
      </c>
      <c r="G425" s="12"/>
      <c r="H425" s="202">
        <v>4.5389999999999997</v>
      </c>
      <c r="I425" s="203"/>
      <c r="J425" s="12"/>
      <c r="K425" s="12"/>
      <c r="L425" s="199"/>
      <c r="M425" s="204"/>
      <c r="N425" s="205"/>
      <c r="O425" s="205"/>
      <c r="P425" s="205"/>
      <c r="Q425" s="205"/>
      <c r="R425" s="205"/>
      <c r="S425" s="205"/>
      <c r="T425" s="206"/>
      <c r="U425" s="12"/>
      <c r="V425" s="12"/>
      <c r="W425" s="12"/>
      <c r="X425" s="12"/>
      <c r="Y425" s="12"/>
      <c r="Z425" s="12"/>
      <c r="AA425" s="12"/>
      <c r="AB425" s="12"/>
      <c r="AC425" s="12"/>
      <c r="AD425" s="12"/>
      <c r="AE425" s="12"/>
      <c r="AT425" s="200" t="s">
        <v>386</v>
      </c>
      <c r="AU425" s="200" t="s">
        <v>80</v>
      </c>
      <c r="AV425" s="12" t="s">
        <v>86</v>
      </c>
      <c r="AW425" s="12" t="s">
        <v>30</v>
      </c>
      <c r="AX425" s="12" t="s">
        <v>73</v>
      </c>
      <c r="AY425" s="200" t="s">
        <v>131</v>
      </c>
    </row>
    <row r="426" s="12" customFormat="1">
      <c r="A426" s="12"/>
      <c r="B426" s="199"/>
      <c r="C426" s="12"/>
      <c r="D426" s="185" t="s">
        <v>386</v>
      </c>
      <c r="E426" s="200" t="s">
        <v>353</v>
      </c>
      <c r="F426" s="201" t="s">
        <v>838</v>
      </c>
      <c r="G426" s="12"/>
      <c r="H426" s="202">
        <v>5.1849999999999996</v>
      </c>
      <c r="I426" s="203"/>
      <c r="J426" s="12"/>
      <c r="K426" s="12"/>
      <c r="L426" s="199"/>
      <c r="M426" s="204"/>
      <c r="N426" s="205"/>
      <c r="O426" s="205"/>
      <c r="P426" s="205"/>
      <c r="Q426" s="205"/>
      <c r="R426" s="205"/>
      <c r="S426" s="205"/>
      <c r="T426" s="206"/>
      <c r="U426" s="12"/>
      <c r="V426" s="12"/>
      <c r="W426" s="12"/>
      <c r="X426" s="12"/>
      <c r="Y426" s="12"/>
      <c r="Z426" s="12"/>
      <c r="AA426" s="12"/>
      <c r="AB426" s="12"/>
      <c r="AC426" s="12"/>
      <c r="AD426" s="12"/>
      <c r="AE426" s="12"/>
      <c r="AT426" s="200" t="s">
        <v>386</v>
      </c>
      <c r="AU426" s="200" t="s">
        <v>80</v>
      </c>
      <c r="AV426" s="12" t="s">
        <v>86</v>
      </c>
      <c r="AW426" s="12" t="s">
        <v>30</v>
      </c>
      <c r="AX426" s="12" t="s">
        <v>73</v>
      </c>
      <c r="AY426" s="200" t="s">
        <v>131</v>
      </c>
    </row>
    <row r="427" s="12" customFormat="1">
      <c r="A427" s="12"/>
      <c r="B427" s="199"/>
      <c r="C427" s="12"/>
      <c r="D427" s="185" t="s">
        <v>386</v>
      </c>
      <c r="E427" s="200" t="s">
        <v>356</v>
      </c>
      <c r="F427" s="201" t="s">
        <v>839</v>
      </c>
      <c r="G427" s="12"/>
      <c r="H427" s="202">
        <v>30.056000000000001</v>
      </c>
      <c r="I427" s="203"/>
      <c r="J427" s="12"/>
      <c r="K427" s="12"/>
      <c r="L427" s="199"/>
      <c r="M427" s="204"/>
      <c r="N427" s="205"/>
      <c r="O427" s="205"/>
      <c r="P427" s="205"/>
      <c r="Q427" s="205"/>
      <c r="R427" s="205"/>
      <c r="S427" s="205"/>
      <c r="T427" s="206"/>
      <c r="U427" s="12"/>
      <c r="V427" s="12"/>
      <c r="W427" s="12"/>
      <c r="X427" s="12"/>
      <c r="Y427" s="12"/>
      <c r="Z427" s="12"/>
      <c r="AA427" s="12"/>
      <c r="AB427" s="12"/>
      <c r="AC427" s="12"/>
      <c r="AD427" s="12"/>
      <c r="AE427" s="12"/>
      <c r="AT427" s="200" t="s">
        <v>386</v>
      </c>
      <c r="AU427" s="200" t="s">
        <v>80</v>
      </c>
      <c r="AV427" s="12" t="s">
        <v>86</v>
      </c>
      <c r="AW427" s="12" t="s">
        <v>30</v>
      </c>
      <c r="AX427" s="12" t="s">
        <v>73</v>
      </c>
      <c r="AY427" s="200" t="s">
        <v>131</v>
      </c>
    </row>
    <row r="428" s="12" customFormat="1">
      <c r="A428" s="12"/>
      <c r="B428" s="199"/>
      <c r="C428" s="12"/>
      <c r="D428" s="185" t="s">
        <v>386</v>
      </c>
      <c r="E428" s="200" t="s">
        <v>359</v>
      </c>
      <c r="F428" s="201" t="s">
        <v>840</v>
      </c>
      <c r="G428" s="12"/>
      <c r="H428" s="202">
        <v>19.062000000000001</v>
      </c>
      <c r="I428" s="203"/>
      <c r="J428" s="12"/>
      <c r="K428" s="12"/>
      <c r="L428" s="199"/>
      <c r="M428" s="204"/>
      <c r="N428" s="205"/>
      <c r="O428" s="205"/>
      <c r="P428" s="205"/>
      <c r="Q428" s="205"/>
      <c r="R428" s="205"/>
      <c r="S428" s="205"/>
      <c r="T428" s="206"/>
      <c r="U428" s="12"/>
      <c r="V428" s="12"/>
      <c r="W428" s="12"/>
      <c r="X428" s="12"/>
      <c r="Y428" s="12"/>
      <c r="Z428" s="12"/>
      <c r="AA428" s="12"/>
      <c r="AB428" s="12"/>
      <c r="AC428" s="12"/>
      <c r="AD428" s="12"/>
      <c r="AE428" s="12"/>
      <c r="AT428" s="200" t="s">
        <v>386</v>
      </c>
      <c r="AU428" s="200" t="s">
        <v>80</v>
      </c>
      <c r="AV428" s="12" t="s">
        <v>86</v>
      </c>
      <c r="AW428" s="12" t="s">
        <v>30</v>
      </c>
      <c r="AX428" s="12" t="s">
        <v>73</v>
      </c>
      <c r="AY428" s="200" t="s">
        <v>131</v>
      </c>
    </row>
    <row r="429" s="12" customFormat="1">
      <c r="A429" s="12"/>
      <c r="B429" s="199"/>
      <c r="C429" s="12"/>
      <c r="D429" s="185" t="s">
        <v>386</v>
      </c>
      <c r="E429" s="200" t="s">
        <v>362</v>
      </c>
      <c r="F429" s="201" t="s">
        <v>841</v>
      </c>
      <c r="G429" s="12"/>
      <c r="H429" s="202">
        <v>1.889</v>
      </c>
      <c r="I429" s="203"/>
      <c r="J429" s="12"/>
      <c r="K429" s="12"/>
      <c r="L429" s="199"/>
      <c r="M429" s="204"/>
      <c r="N429" s="205"/>
      <c r="O429" s="205"/>
      <c r="P429" s="205"/>
      <c r="Q429" s="205"/>
      <c r="R429" s="205"/>
      <c r="S429" s="205"/>
      <c r="T429" s="206"/>
      <c r="U429" s="12"/>
      <c r="V429" s="12"/>
      <c r="W429" s="12"/>
      <c r="X429" s="12"/>
      <c r="Y429" s="12"/>
      <c r="Z429" s="12"/>
      <c r="AA429" s="12"/>
      <c r="AB429" s="12"/>
      <c r="AC429" s="12"/>
      <c r="AD429" s="12"/>
      <c r="AE429" s="12"/>
      <c r="AT429" s="200" t="s">
        <v>386</v>
      </c>
      <c r="AU429" s="200" t="s">
        <v>80</v>
      </c>
      <c r="AV429" s="12" t="s">
        <v>86</v>
      </c>
      <c r="AW429" s="12" t="s">
        <v>30</v>
      </c>
      <c r="AX429" s="12" t="s">
        <v>73</v>
      </c>
      <c r="AY429" s="200" t="s">
        <v>131</v>
      </c>
    </row>
    <row r="430" s="12" customFormat="1">
      <c r="A430" s="12"/>
      <c r="B430" s="199"/>
      <c r="C430" s="12"/>
      <c r="D430" s="185" t="s">
        <v>386</v>
      </c>
      <c r="E430" s="200" t="s">
        <v>365</v>
      </c>
      <c r="F430" s="201" t="s">
        <v>842</v>
      </c>
      <c r="G430" s="12"/>
      <c r="H430" s="202">
        <v>1.889</v>
      </c>
      <c r="I430" s="203"/>
      <c r="J430" s="12"/>
      <c r="K430" s="12"/>
      <c r="L430" s="199"/>
      <c r="M430" s="204"/>
      <c r="N430" s="205"/>
      <c r="O430" s="205"/>
      <c r="P430" s="205"/>
      <c r="Q430" s="205"/>
      <c r="R430" s="205"/>
      <c r="S430" s="205"/>
      <c r="T430" s="206"/>
      <c r="U430" s="12"/>
      <c r="V430" s="12"/>
      <c r="W430" s="12"/>
      <c r="X430" s="12"/>
      <c r="Y430" s="12"/>
      <c r="Z430" s="12"/>
      <c r="AA430" s="12"/>
      <c r="AB430" s="12"/>
      <c r="AC430" s="12"/>
      <c r="AD430" s="12"/>
      <c r="AE430" s="12"/>
      <c r="AT430" s="200" t="s">
        <v>386</v>
      </c>
      <c r="AU430" s="200" t="s">
        <v>80</v>
      </c>
      <c r="AV430" s="12" t="s">
        <v>86</v>
      </c>
      <c r="AW430" s="12" t="s">
        <v>30</v>
      </c>
      <c r="AX430" s="12" t="s">
        <v>73</v>
      </c>
      <c r="AY430" s="200" t="s">
        <v>131</v>
      </c>
    </row>
    <row r="431" s="12" customFormat="1">
      <c r="A431" s="12"/>
      <c r="B431" s="199"/>
      <c r="C431" s="12"/>
      <c r="D431" s="185" t="s">
        <v>386</v>
      </c>
      <c r="E431" s="200" t="s">
        <v>367</v>
      </c>
      <c r="F431" s="201" t="s">
        <v>843</v>
      </c>
      <c r="G431" s="12"/>
      <c r="H431" s="202">
        <v>3.75</v>
      </c>
      <c r="I431" s="203"/>
      <c r="J431" s="12"/>
      <c r="K431" s="12"/>
      <c r="L431" s="199"/>
      <c r="M431" s="204"/>
      <c r="N431" s="205"/>
      <c r="O431" s="205"/>
      <c r="P431" s="205"/>
      <c r="Q431" s="205"/>
      <c r="R431" s="205"/>
      <c r="S431" s="205"/>
      <c r="T431" s="206"/>
      <c r="U431" s="12"/>
      <c r="V431" s="12"/>
      <c r="W431" s="12"/>
      <c r="X431" s="12"/>
      <c r="Y431" s="12"/>
      <c r="Z431" s="12"/>
      <c r="AA431" s="12"/>
      <c r="AB431" s="12"/>
      <c r="AC431" s="12"/>
      <c r="AD431" s="12"/>
      <c r="AE431" s="12"/>
      <c r="AT431" s="200" t="s">
        <v>386</v>
      </c>
      <c r="AU431" s="200" t="s">
        <v>80</v>
      </c>
      <c r="AV431" s="12" t="s">
        <v>86</v>
      </c>
      <c r="AW431" s="12" t="s">
        <v>30</v>
      </c>
      <c r="AX431" s="12" t="s">
        <v>73</v>
      </c>
      <c r="AY431" s="200" t="s">
        <v>131</v>
      </c>
    </row>
    <row r="432" s="12" customFormat="1">
      <c r="A432" s="12"/>
      <c r="B432" s="199"/>
      <c r="C432" s="12"/>
      <c r="D432" s="185" t="s">
        <v>386</v>
      </c>
      <c r="E432" s="200" t="s">
        <v>370</v>
      </c>
      <c r="F432" s="201" t="s">
        <v>844</v>
      </c>
      <c r="G432" s="12"/>
      <c r="H432" s="202">
        <v>3.75</v>
      </c>
      <c r="I432" s="203"/>
      <c r="J432" s="12"/>
      <c r="K432" s="12"/>
      <c r="L432" s="199"/>
      <c r="M432" s="204"/>
      <c r="N432" s="205"/>
      <c r="O432" s="205"/>
      <c r="P432" s="205"/>
      <c r="Q432" s="205"/>
      <c r="R432" s="205"/>
      <c r="S432" s="205"/>
      <c r="T432" s="206"/>
      <c r="U432" s="12"/>
      <c r="V432" s="12"/>
      <c r="W432" s="12"/>
      <c r="X432" s="12"/>
      <c r="Y432" s="12"/>
      <c r="Z432" s="12"/>
      <c r="AA432" s="12"/>
      <c r="AB432" s="12"/>
      <c r="AC432" s="12"/>
      <c r="AD432" s="12"/>
      <c r="AE432" s="12"/>
      <c r="AT432" s="200" t="s">
        <v>386</v>
      </c>
      <c r="AU432" s="200" t="s">
        <v>80</v>
      </c>
      <c r="AV432" s="12" t="s">
        <v>86</v>
      </c>
      <c r="AW432" s="12" t="s">
        <v>30</v>
      </c>
      <c r="AX432" s="12" t="s">
        <v>73</v>
      </c>
      <c r="AY432" s="200" t="s">
        <v>131</v>
      </c>
    </row>
    <row r="433" s="12" customFormat="1">
      <c r="A433" s="12"/>
      <c r="B433" s="199"/>
      <c r="C433" s="12"/>
      <c r="D433" s="185" t="s">
        <v>386</v>
      </c>
      <c r="E433" s="200" t="s">
        <v>845</v>
      </c>
      <c r="F433" s="201" t="s">
        <v>846</v>
      </c>
      <c r="G433" s="12"/>
      <c r="H433" s="202">
        <v>165.221</v>
      </c>
      <c r="I433" s="203"/>
      <c r="J433" s="12"/>
      <c r="K433" s="12"/>
      <c r="L433" s="199"/>
      <c r="M433" s="204"/>
      <c r="N433" s="205"/>
      <c r="O433" s="205"/>
      <c r="P433" s="205"/>
      <c r="Q433" s="205"/>
      <c r="R433" s="205"/>
      <c r="S433" s="205"/>
      <c r="T433" s="206"/>
      <c r="U433" s="12"/>
      <c r="V433" s="12"/>
      <c r="W433" s="12"/>
      <c r="X433" s="12"/>
      <c r="Y433" s="12"/>
      <c r="Z433" s="12"/>
      <c r="AA433" s="12"/>
      <c r="AB433" s="12"/>
      <c r="AC433" s="12"/>
      <c r="AD433" s="12"/>
      <c r="AE433" s="12"/>
      <c r="AT433" s="200" t="s">
        <v>386</v>
      </c>
      <c r="AU433" s="200" t="s">
        <v>80</v>
      </c>
      <c r="AV433" s="12" t="s">
        <v>86</v>
      </c>
      <c r="AW433" s="12" t="s">
        <v>30</v>
      </c>
      <c r="AX433" s="12" t="s">
        <v>80</v>
      </c>
      <c r="AY433" s="200" t="s">
        <v>131</v>
      </c>
    </row>
    <row r="434" s="2" customFormat="1" ht="24.15" customHeight="1">
      <c r="A434" s="35"/>
      <c r="B434" s="171"/>
      <c r="C434" s="172" t="s">
        <v>256</v>
      </c>
      <c r="D434" s="172" t="s">
        <v>132</v>
      </c>
      <c r="E434" s="173" t="s">
        <v>847</v>
      </c>
      <c r="F434" s="174" t="s">
        <v>848</v>
      </c>
      <c r="G434" s="175" t="s">
        <v>495</v>
      </c>
      <c r="H434" s="176">
        <v>1486.9870000000001</v>
      </c>
      <c r="I434" s="177"/>
      <c r="J434" s="178">
        <f>ROUND(I434*H434,2)</f>
        <v>0</v>
      </c>
      <c r="K434" s="174" t="s">
        <v>381</v>
      </c>
      <c r="L434" s="36"/>
      <c r="M434" s="179" t="s">
        <v>1</v>
      </c>
      <c r="N434" s="180" t="s">
        <v>38</v>
      </c>
      <c r="O434" s="74"/>
      <c r="P434" s="181">
        <f>O434*H434</f>
        <v>0</v>
      </c>
      <c r="Q434" s="181">
        <v>0</v>
      </c>
      <c r="R434" s="181">
        <f>Q434*H434</f>
        <v>0</v>
      </c>
      <c r="S434" s="181">
        <v>0</v>
      </c>
      <c r="T434" s="182">
        <f>S434*H434</f>
        <v>0</v>
      </c>
      <c r="U434" s="35"/>
      <c r="V434" s="35"/>
      <c r="W434" s="35"/>
      <c r="X434" s="35"/>
      <c r="Y434" s="35"/>
      <c r="Z434" s="35"/>
      <c r="AA434" s="35"/>
      <c r="AB434" s="35"/>
      <c r="AC434" s="35"/>
      <c r="AD434" s="35"/>
      <c r="AE434" s="35"/>
      <c r="AR434" s="183" t="s">
        <v>130</v>
      </c>
      <c r="AT434" s="183" t="s">
        <v>132</v>
      </c>
      <c r="AU434" s="183" t="s">
        <v>80</v>
      </c>
      <c r="AY434" s="16" t="s">
        <v>131</v>
      </c>
      <c r="BE434" s="184">
        <f>IF(N434="základní",J434,0)</f>
        <v>0</v>
      </c>
      <c r="BF434" s="184">
        <f>IF(N434="snížená",J434,0)</f>
        <v>0</v>
      </c>
      <c r="BG434" s="184">
        <f>IF(N434="zákl. přenesená",J434,0)</f>
        <v>0</v>
      </c>
      <c r="BH434" s="184">
        <f>IF(N434="sníž. přenesená",J434,0)</f>
        <v>0</v>
      </c>
      <c r="BI434" s="184">
        <f>IF(N434="nulová",J434,0)</f>
        <v>0</v>
      </c>
      <c r="BJ434" s="16" t="s">
        <v>80</v>
      </c>
      <c r="BK434" s="184">
        <f>ROUND(I434*H434,2)</f>
        <v>0</v>
      </c>
      <c r="BL434" s="16" t="s">
        <v>130</v>
      </c>
      <c r="BM434" s="183" t="s">
        <v>849</v>
      </c>
    </row>
    <row r="435" s="2" customFormat="1">
      <c r="A435" s="35"/>
      <c r="B435" s="36"/>
      <c r="C435" s="35"/>
      <c r="D435" s="185" t="s">
        <v>138</v>
      </c>
      <c r="E435" s="35"/>
      <c r="F435" s="186" t="s">
        <v>850</v>
      </c>
      <c r="G435" s="35"/>
      <c r="H435" s="35"/>
      <c r="I435" s="187"/>
      <c r="J435" s="35"/>
      <c r="K435" s="35"/>
      <c r="L435" s="36"/>
      <c r="M435" s="188"/>
      <c r="N435" s="189"/>
      <c r="O435" s="74"/>
      <c r="P435" s="74"/>
      <c r="Q435" s="74"/>
      <c r="R435" s="74"/>
      <c r="S435" s="74"/>
      <c r="T435" s="75"/>
      <c r="U435" s="35"/>
      <c r="V435" s="35"/>
      <c r="W435" s="35"/>
      <c r="X435" s="35"/>
      <c r="Y435" s="35"/>
      <c r="Z435" s="35"/>
      <c r="AA435" s="35"/>
      <c r="AB435" s="35"/>
      <c r="AC435" s="35"/>
      <c r="AD435" s="35"/>
      <c r="AE435" s="35"/>
      <c r="AT435" s="16" t="s">
        <v>138</v>
      </c>
      <c r="AU435" s="16" t="s">
        <v>80</v>
      </c>
    </row>
    <row r="436" s="2" customFormat="1">
      <c r="A436" s="35"/>
      <c r="B436" s="36"/>
      <c r="C436" s="35"/>
      <c r="D436" s="197" t="s">
        <v>384</v>
      </c>
      <c r="E436" s="35"/>
      <c r="F436" s="198" t="s">
        <v>851</v>
      </c>
      <c r="G436" s="35"/>
      <c r="H436" s="35"/>
      <c r="I436" s="187"/>
      <c r="J436" s="35"/>
      <c r="K436" s="35"/>
      <c r="L436" s="36"/>
      <c r="M436" s="188"/>
      <c r="N436" s="189"/>
      <c r="O436" s="74"/>
      <c r="P436" s="74"/>
      <c r="Q436" s="74"/>
      <c r="R436" s="74"/>
      <c r="S436" s="74"/>
      <c r="T436" s="75"/>
      <c r="U436" s="35"/>
      <c r="V436" s="35"/>
      <c r="W436" s="35"/>
      <c r="X436" s="35"/>
      <c r="Y436" s="35"/>
      <c r="Z436" s="35"/>
      <c r="AA436" s="35"/>
      <c r="AB436" s="35"/>
      <c r="AC436" s="35"/>
      <c r="AD436" s="35"/>
      <c r="AE436" s="35"/>
      <c r="AT436" s="16" t="s">
        <v>384</v>
      </c>
      <c r="AU436" s="16" t="s">
        <v>80</v>
      </c>
    </row>
    <row r="437" s="13" customFormat="1">
      <c r="A437" s="13"/>
      <c r="B437" s="207"/>
      <c r="C437" s="13"/>
      <c r="D437" s="185" t="s">
        <v>386</v>
      </c>
      <c r="E437" s="208" t="s">
        <v>1</v>
      </c>
      <c r="F437" s="209" t="s">
        <v>852</v>
      </c>
      <c r="G437" s="13"/>
      <c r="H437" s="208" t="s">
        <v>1</v>
      </c>
      <c r="I437" s="210"/>
      <c r="J437" s="13"/>
      <c r="K437" s="13"/>
      <c r="L437" s="207"/>
      <c r="M437" s="211"/>
      <c r="N437" s="212"/>
      <c r="O437" s="212"/>
      <c r="P437" s="212"/>
      <c r="Q437" s="212"/>
      <c r="R437" s="212"/>
      <c r="S437" s="212"/>
      <c r="T437" s="213"/>
      <c r="U437" s="13"/>
      <c r="V437" s="13"/>
      <c r="W437" s="13"/>
      <c r="X437" s="13"/>
      <c r="Y437" s="13"/>
      <c r="Z437" s="13"/>
      <c r="AA437" s="13"/>
      <c r="AB437" s="13"/>
      <c r="AC437" s="13"/>
      <c r="AD437" s="13"/>
      <c r="AE437" s="13"/>
      <c r="AT437" s="208" t="s">
        <v>386</v>
      </c>
      <c r="AU437" s="208" t="s">
        <v>80</v>
      </c>
      <c r="AV437" s="13" t="s">
        <v>80</v>
      </c>
      <c r="AW437" s="13" t="s">
        <v>30</v>
      </c>
      <c r="AX437" s="13" t="s">
        <v>73</v>
      </c>
      <c r="AY437" s="208" t="s">
        <v>131</v>
      </c>
    </row>
    <row r="438" s="12" customFormat="1">
      <c r="A438" s="12"/>
      <c r="B438" s="199"/>
      <c r="C438" s="12"/>
      <c r="D438" s="185" t="s">
        <v>386</v>
      </c>
      <c r="E438" s="200" t="s">
        <v>853</v>
      </c>
      <c r="F438" s="201" t="s">
        <v>854</v>
      </c>
      <c r="G438" s="12"/>
      <c r="H438" s="202">
        <v>177.56899999999999</v>
      </c>
      <c r="I438" s="203"/>
      <c r="J438" s="12"/>
      <c r="K438" s="12"/>
      <c r="L438" s="199"/>
      <c r="M438" s="204"/>
      <c r="N438" s="205"/>
      <c r="O438" s="205"/>
      <c r="P438" s="205"/>
      <c r="Q438" s="205"/>
      <c r="R438" s="205"/>
      <c r="S438" s="205"/>
      <c r="T438" s="206"/>
      <c r="U438" s="12"/>
      <c r="V438" s="12"/>
      <c r="W438" s="12"/>
      <c r="X438" s="12"/>
      <c r="Y438" s="12"/>
      <c r="Z438" s="12"/>
      <c r="AA438" s="12"/>
      <c r="AB438" s="12"/>
      <c r="AC438" s="12"/>
      <c r="AD438" s="12"/>
      <c r="AE438" s="12"/>
      <c r="AT438" s="200" t="s">
        <v>386</v>
      </c>
      <c r="AU438" s="200" t="s">
        <v>80</v>
      </c>
      <c r="AV438" s="12" t="s">
        <v>86</v>
      </c>
      <c r="AW438" s="12" t="s">
        <v>30</v>
      </c>
      <c r="AX438" s="12" t="s">
        <v>73</v>
      </c>
      <c r="AY438" s="200" t="s">
        <v>131</v>
      </c>
    </row>
    <row r="439" s="12" customFormat="1">
      <c r="A439" s="12"/>
      <c r="B439" s="199"/>
      <c r="C439" s="12"/>
      <c r="D439" s="185" t="s">
        <v>386</v>
      </c>
      <c r="E439" s="200" t="s">
        <v>267</v>
      </c>
      <c r="F439" s="201" t="s">
        <v>855</v>
      </c>
      <c r="G439" s="12"/>
      <c r="H439" s="202">
        <v>205.97499999999999</v>
      </c>
      <c r="I439" s="203"/>
      <c r="J439" s="12"/>
      <c r="K439" s="12"/>
      <c r="L439" s="199"/>
      <c r="M439" s="204"/>
      <c r="N439" s="205"/>
      <c r="O439" s="205"/>
      <c r="P439" s="205"/>
      <c r="Q439" s="205"/>
      <c r="R439" s="205"/>
      <c r="S439" s="205"/>
      <c r="T439" s="206"/>
      <c r="U439" s="12"/>
      <c r="V439" s="12"/>
      <c r="W439" s="12"/>
      <c r="X439" s="12"/>
      <c r="Y439" s="12"/>
      <c r="Z439" s="12"/>
      <c r="AA439" s="12"/>
      <c r="AB439" s="12"/>
      <c r="AC439" s="12"/>
      <c r="AD439" s="12"/>
      <c r="AE439" s="12"/>
      <c r="AT439" s="200" t="s">
        <v>386</v>
      </c>
      <c r="AU439" s="200" t="s">
        <v>80</v>
      </c>
      <c r="AV439" s="12" t="s">
        <v>86</v>
      </c>
      <c r="AW439" s="12" t="s">
        <v>30</v>
      </c>
      <c r="AX439" s="12" t="s">
        <v>73</v>
      </c>
      <c r="AY439" s="200" t="s">
        <v>131</v>
      </c>
    </row>
    <row r="440" s="12" customFormat="1">
      <c r="A440" s="12"/>
      <c r="B440" s="199"/>
      <c r="C440" s="12"/>
      <c r="D440" s="185" t="s">
        <v>386</v>
      </c>
      <c r="E440" s="200" t="s">
        <v>305</v>
      </c>
      <c r="F440" s="201" t="s">
        <v>856</v>
      </c>
      <c r="G440" s="12"/>
      <c r="H440" s="202">
        <v>178.72499999999999</v>
      </c>
      <c r="I440" s="203"/>
      <c r="J440" s="12"/>
      <c r="K440" s="12"/>
      <c r="L440" s="199"/>
      <c r="M440" s="204"/>
      <c r="N440" s="205"/>
      <c r="O440" s="205"/>
      <c r="P440" s="205"/>
      <c r="Q440" s="205"/>
      <c r="R440" s="205"/>
      <c r="S440" s="205"/>
      <c r="T440" s="206"/>
      <c r="U440" s="12"/>
      <c r="V440" s="12"/>
      <c r="W440" s="12"/>
      <c r="X440" s="12"/>
      <c r="Y440" s="12"/>
      <c r="Z440" s="12"/>
      <c r="AA440" s="12"/>
      <c r="AB440" s="12"/>
      <c r="AC440" s="12"/>
      <c r="AD440" s="12"/>
      <c r="AE440" s="12"/>
      <c r="AT440" s="200" t="s">
        <v>386</v>
      </c>
      <c r="AU440" s="200" t="s">
        <v>80</v>
      </c>
      <c r="AV440" s="12" t="s">
        <v>86</v>
      </c>
      <c r="AW440" s="12" t="s">
        <v>30</v>
      </c>
      <c r="AX440" s="12" t="s">
        <v>73</v>
      </c>
      <c r="AY440" s="200" t="s">
        <v>131</v>
      </c>
    </row>
    <row r="441" s="12" customFormat="1">
      <c r="A441" s="12"/>
      <c r="B441" s="199"/>
      <c r="C441" s="12"/>
      <c r="D441" s="185" t="s">
        <v>386</v>
      </c>
      <c r="E441" s="200" t="s">
        <v>326</v>
      </c>
      <c r="F441" s="201" t="s">
        <v>857</v>
      </c>
      <c r="G441" s="12"/>
      <c r="H441" s="202">
        <v>22.222000000000001</v>
      </c>
      <c r="I441" s="203"/>
      <c r="J441" s="12"/>
      <c r="K441" s="12"/>
      <c r="L441" s="199"/>
      <c r="M441" s="204"/>
      <c r="N441" s="205"/>
      <c r="O441" s="205"/>
      <c r="P441" s="205"/>
      <c r="Q441" s="205"/>
      <c r="R441" s="205"/>
      <c r="S441" s="205"/>
      <c r="T441" s="206"/>
      <c r="U441" s="12"/>
      <c r="V441" s="12"/>
      <c r="W441" s="12"/>
      <c r="X441" s="12"/>
      <c r="Y441" s="12"/>
      <c r="Z441" s="12"/>
      <c r="AA441" s="12"/>
      <c r="AB441" s="12"/>
      <c r="AC441" s="12"/>
      <c r="AD441" s="12"/>
      <c r="AE441" s="12"/>
      <c r="AT441" s="200" t="s">
        <v>386</v>
      </c>
      <c r="AU441" s="200" t="s">
        <v>80</v>
      </c>
      <c r="AV441" s="12" t="s">
        <v>86</v>
      </c>
      <c r="AW441" s="12" t="s">
        <v>30</v>
      </c>
      <c r="AX441" s="12" t="s">
        <v>73</v>
      </c>
      <c r="AY441" s="200" t="s">
        <v>131</v>
      </c>
    </row>
    <row r="442" s="12" customFormat="1">
      <c r="A442" s="12"/>
      <c r="B442" s="199"/>
      <c r="C442" s="12"/>
      <c r="D442" s="185" t="s">
        <v>386</v>
      </c>
      <c r="E442" s="200" t="s">
        <v>332</v>
      </c>
      <c r="F442" s="201" t="s">
        <v>858</v>
      </c>
      <c r="G442" s="12"/>
      <c r="H442" s="202">
        <v>25.925999999999998</v>
      </c>
      <c r="I442" s="203"/>
      <c r="J442" s="12"/>
      <c r="K442" s="12"/>
      <c r="L442" s="199"/>
      <c r="M442" s="204"/>
      <c r="N442" s="205"/>
      <c r="O442" s="205"/>
      <c r="P442" s="205"/>
      <c r="Q442" s="205"/>
      <c r="R442" s="205"/>
      <c r="S442" s="205"/>
      <c r="T442" s="206"/>
      <c r="U442" s="12"/>
      <c r="V442" s="12"/>
      <c r="W442" s="12"/>
      <c r="X442" s="12"/>
      <c r="Y442" s="12"/>
      <c r="Z442" s="12"/>
      <c r="AA442" s="12"/>
      <c r="AB442" s="12"/>
      <c r="AC442" s="12"/>
      <c r="AD442" s="12"/>
      <c r="AE442" s="12"/>
      <c r="AT442" s="200" t="s">
        <v>386</v>
      </c>
      <c r="AU442" s="200" t="s">
        <v>80</v>
      </c>
      <c r="AV442" s="12" t="s">
        <v>86</v>
      </c>
      <c r="AW442" s="12" t="s">
        <v>30</v>
      </c>
      <c r="AX442" s="12" t="s">
        <v>73</v>
      </c>
      <c r="AY442" s="200" t="s">
        <v>131</v>
      </c>
    </row>
    <row r="443" s="12" customFormat="1">
      <c r="A443" s="12"/>
      <c r="B443" s="199"/>
      <c r="C443" s="12"/>
      <c r="D443" s="185" t="s">
        <v>386</v>
      </c>
      <c r="E443" s="200" t="s">
        <v>337</v>
      </c>
      <c r="F443" s="201" t="s">
        <v>859</v>
      </c>
      <c r="G443" s="12"/>
      <c r="H443" s="202">
        <v>12.295999999999999</v>
      </c>
      <c r="I443" s="203"/>
      <c r="J443" s="12"/>
      <c r="K443" s="12"/>
      <c r="L443" s="199"/>
      <c r="M443" s="204"/>
      <c r="N443" s="205"/>
      <c r="O443" s="205"/>
      <c r="P443" s="205"/>
      <c r="Q443" s="205"/>
      <c r="R443" s="205"/>
      <c r="S443" s="205"/>
      <c r="T443" s="206"/>
      <c r="U443" s="12"/>
      <c r="V443" s="12"/>
      <c r="W443" s="12"/>
      <c r="X443" s="12"/>
      <c r="Y443" s="12"/>
      <c r="Z443" s="12"/>
      <c r="AA443" s="12"/>
      <c r="AB443" s="12"/>
      <c r="AC443" s="12"/>
      <c r="AD443" s="12"/>
      <c r="AE443" s="12"/>
      <c r="AT443" s="200" t="s">
        <v>386</v>
      </c>
      <c r="AU443" s="200" t="s">
        <v>80</v>
      </c>
      <c r="AV443" s="12" t="s">
        <v>86</v>
      </c>
      <c r="AW443" s="12" t="s">
        <v>30</v>
      </c>
      <c r="AX443" s="12" t="s">
        <v>73</v>
      </c>
      <c r="AY443" s="200" t="s">
        <v>131</v>
      </c>
    </row>
    <row r="444" s="12" customFormat="1">
      <c r="A444" s="12"/>
      <c r="B444" s="199"/>
      <c r="C444" s="12"/>
      <c r="D444" s="185" t="s">
        <v>386</v>
      </c>
      <c r="E444" s="200" t="s">
        <v>342</v>
      </c>
      <c r="F444" s="201" t="s">
        <v>860</v>
      </c>
      <c r="G444" s="12"/>
      <c r="H444" s="202">
        <v>14.045</v>
      </c>
      <c r="I444" s="203"/>
      <c r="J444" s="12"/>
      <c r="K444" s="12"/>
      <c r="L444" s="199"/>
      <c r="M444" s="204"/>
      <c r="N444" s="205"/>
      <c r="O444" s="205"/>
      <c r="P444" s="205"/>
      <c r="Q444" s="205"/>
      <c r="R444" s="205"/>
      <c r="S444" s="205"/>
      <c r="T444" s="206"/>
      <c r="U444" s="12"/>
      <c r="V444" s="12"/>
      <c r="W444" s="12"/>
      <c r="X444" s="12"/>
      <c r="Y444" s="12"/>
      <c r="Z444" s="12"/>
      <c r="AA444" s="12"/>
      <c r="AB444" s="12"/>
      <c r="AC444" s="12"/>
      <c r="AD444" s="12"/>
      <c r="AE444" s="12"/>
      <c r="AT444" s="200" t="s">
        <v>386</v>
      </c>
      <c r="AU444" s="200" t="s">
        <v>80</v>
      </c>
      <c r="AV444" s="12" t="s">
        <v>86</v>
      </c>
      <c r="AW444" s="12" t="s">
        <v>30</v>
      </c>
      <c r="AX444" s="12" t="s">
        <v>73</v>
      </c>
      <c r="AY444" s="200" t="s">
        <v>131</v>
      </c>
    </row>
    <row r="445" s="12" customFormat="1">
      <c r="A445" s="12"/>
      <c r="B445" s="199"/>
      <c r="C445" s="12"/>
      <c r="D445" s="185" t="s">
        <v>386</v>
      </c>
      <c r="E445" s="200" t="s">
        <v>347</v>
      </c>
      <c r="F445" s="201" t="s">
        <v>861</v>
      </c>
      <c r="G445" s="12"/>
      <c r="H445" s="202">
        <v>219.14599999999999</v>
      </c>
      <c r="I445" s="203"/>
      <c r="J445" s="12"/>
      <c r="K445" s="12"/>
      <c r="L445" s="199"/>
      <c r="M445" s="204"/>
      <c r="N445" s="205"/>
      <c r="O445" s="205"/>
      <c r="P445" s="205"/>
      <c r="Q445" s="205"/>
      <c r="R445" s="205"/>
      <c r="S445" s="205"/>
      <c r="T445" s="206"/>
      <c r="U445" s="12"/>
      <c r="V445" s="12"/>
      <c r="W445" s="12"/>
      <c r="X445" s="12"/>
      <c r="Y445" s="12"/>
      <c r="Z445" s="12"/>
      <c r="AA445" s="12"/>
      <c r="AB445" s="12"/>
      <c r="AC445" s="12"/>
      <c r="AD445" s="12"/>
      <c r="AE445" s="12"/>
      <c r="AT445" s="200" t="s">
        <v>386</v>
      </c>
      <c r="AU445" s="200" t="s">
        <v>80</v>
      </c>
      <c r="AV445" s="12" t="s">
        <v>86</v>
      </c>
      <c r="AW445" s="12" t="s">
        <v>30</v>
      </c>
      <c r="AX445" s="12" t="s">
        <v>73</v>
      </c>
      <c r="AY445" s="200" t="s">
        <v>131</v>
      </c>
    </row>
    <row r="446" s="12" customFormat="1">
      <c r="A446" s="12"/>
      <c r="B446" s="199"/>
      <c r="C446" s="12"/>
      <c r="D446" s="185" t="s">
        <v>386</v>
      </c>
      <c r="E446" s="200" t="s">
        <v>351</v>
      </c>
      <c r="F446" s="201" t="s">
        <v>862</v>
      </c>
      <c r="G446" s="12"/>
      <c r="H446" s="202">
        <v>40.848999999999997</v>
      </c>
      <c r="I446" s="203"/>
      <c r="J446" s="12"/>
      <c r="K446" s="12"/>
      <c r="L446" s="199"/>
      <c r="M446" s="204"/>
      <c r="N446" s="205"/>
      <c r="O446" s="205"/>
      <c r="P446" s="205"/>
      <c r="Q446" s="205"/>
      <c r="R446" s="205"/>
      <c r="S446" s="205"/>
      <c r="T446" s="206"/>
      <c r="U446" s="12"/>
      <c r="V446" s="12"/>
      <c r="W446" s="12"/>
      <c r="X446" s="12"/>
      <c r="Y446" s="12"/>
      <c r="Z446" s="12"/>
      <c r="AA446" s="12"/>
      <c r="AB446" s="12"/>
      <c r="AC446" s="12"/>
      <c r="AD446" s="12"/>
      <c r="AE446" s="12"/>
      <c r="AT446" s="200" t="s">
        <v>386</v>
      </c>
      <c r="AU446" s="200" t="s">
        <v>80</v>
      </c>
      <c r="AV446" s="12" t="s">
        <v>86</v>
      </c>
      <c r="AW446" s="12" t="s">
        <v>30</v>
      </c>
      <c r="AX446" s="12" t="s">
        <v>73</v>
      </c>
      <c r="AY446" s="200" t="s">
        <v>131</v>
      </c>
    </row>
    <row r="447" s="12" customFormat="1">
      <c r="A447" s="12"/>
      <c r="B447" s="199"/>
      <c r="C447" s="12"/>
      <c r="D447" s="185" t="s">
        <v>386</v>
      </c>
      <c r="E447" s="200" t="s">
        <v>354</v>
      </c>
      <c r="F447" s="201" t="s">
        <v>863</v>
      </c>
      <c r="G447" s="12"/>
      <c r="H447" s="202">
        <v>46.661999999999999</v>
      </c>
      <c r="I447" s="203"/>
      <c r="J447" s="12"/>
      <c r="K447" s="12"/>
      <c r="L447" s="199"/>
      <c r="M447" s="204"/>
      <c r="N447" s="205"/>
      <c r="O447" s="205"/>
      <c r="P447" s="205"/>
      <c r="Q447" s="205"/>
      <c r="R447" s="205"/>
      <c r="S447" s="205"/>
      <c r="T447" s="206"/>
      <c r="U447" s="12"/>
      <c r="V447" s="12"/>
      <c r="W447" s="12"/>
      <c r="X447" s="12"/>
      <c r="Y447" s="12"/>
      <c r="Z447" s="12"/>
      <c r="AA447" s="12"/>
      <c r="AB447" s="12"/>
      <c r="AC447" s="12"/>
      <c r="AD447" s="12"/>
      <c r="AE447" s="12"/>
      <c r="AT447" s="200" t="s">
        <v>386</v>
      </c>
      <c r="AU447" s="200" t="s">
        <v>80</v>
      </c>
      <c r="AV447" s="12" t="s">
        <v>86</v>
      </c>
      <c r="AW447" s="12" t="s">
        <v>30</v>
      </c>
      <c r="AX447" s="12" t="s">
        <v>73</v>
      </c>
      <c r="AY447" s="200" t="s">
        <v>131</v>
      </c>
    </row>
    <row r="448" s="12" customFormat="1">
      <c r="A448" s="12"/>
      <c r="B448" s="199"/>
      <c r="C448" s="12"/>
      <c r="D448" s="185" t="s">
        <v>386</v>
      </c>
      <c r="E448" s="200" t="s">
        <v>357</v>
      </c>
      <c r="F448" s="201" t="s">
        <v>864</v>
      </c>
      <c r="G448" s="12"/>
      <c r="H448" s="202">
        <v>270.50799999999998</v>
      </c>
      <c r="I448" s="203"/>
      <c r="J448" s="12"/>
      <c r="K448" s="12"/>
      <c r="L448" s="199"/>
      <c r="M448" s="204"/>
      <c r="N448" s="205"/>
      <c r="O448" s="205"/>
      <c r="P448" s="205"/>
      <c r="Q448" s="205"/>
      <c r="R448" s="205"/>
      <c r="S448" s="205"/>
      <c r="T448" s="206"/>
      <c r="U448" s="12"/>
      <c r="V448" s="12"/>
      <c r="W448" s="12"/>
      <c r="X448" s="12"/>
      <c r="Y448" s="12"/>
      <c r="Z448" s="12"/>
      <c r="AA448" s="12"/>
      <c r="AB448" s="12"/>
      <c r="AC448" s="12"/>
      <c r="AD448" s="12"/>
      <c r="AE448" s="12"/>
      <c r="AT448" s="200" t="s">
        <v>386</v>
      </c>
      <c r="AU448" s="200" t="s">
        <v>80</v>
      </c>
      <c r="AV448" s="12" t="s">
        <v>86</v>
      </c>
      <c r="AW448" s="12" t="s">
        <v>30</v>
      </c>
      <c r="AX448" s="12" t="s">
        <v>73</v>
      </c>
      <c r="AY448" s="200" t="s">
        <v>131</v>
      </c>
    </row>
    <row r="449" s="12" customFormat="1">
      <c r="A449" s="12"/>
      <c r="B449" s="199"/>
      <c r="C449" s="12"/>
      <c r="D449" s="185" t="s">
        <v>386</v>
      </c>
      <c r="E449" s="200" t="s">
        <v>360</v>
      </c>
      <c r="F449" s="201" t="s">
        <v>865</v>
      </c>
      <c r="G449" s="12"/>
      <c r="H449" s="202">
        <v>171.56200000000001</v>
      </c>
      <c r="I449" s="203"/>
      <c r="J449" s="12"/>
      <c r="K449" s="12"/>
      <c r="L449" s="199"/>
      <c r="M449" s="204"/>
      <c r="N449" s="205"/>
      <c r="O449" s="205"/>
      <c r="P449" s="205"/>
      <c r="Q449" s="205"/>
      <c r="R449" s="205"/>
      <c r="S449" s="205"/>
      <c r="T449" s="206"/>
      <c r="U449" s="12"/>
      <c r="V449" s="12"/>
      <c r="W449" s="12"/>
      <c r="X449" s="12"/>
      <c r="Y449" s="12"/>
      <c r="Z449" s="12"/>
      <c r="AA449" s="12"/>
      <c r="AB449" s="12"/>
      <c r="AC449" s="12"/>
      <c r="AD449" s="12"/>
      <c r="AE449" s="12"/>
      <c r="AT449" s="200" t="s">
        <v>386</v>
      </c>
      <c r="AU449" s="200" t="s">
        <v>80</v>
      </c>
      <c r="AV449" s="12" t="s">
        <v>86</v>
      </c>
      <c r="AW449" s="12" t="s">
        <v>30</v>
      </c>
      <c r="AX449" s="12" t="s">
        <v>73</v>
      </c>
      <c r="AY449" s="200" t="s">
        <v>131</v>
      </c>
    </row>
    <row r="450" s="12" customFormat="1">
      <c r="A450" s="12"/>
      <c r="B450" s="199"/>
      <c r="C450" s="12"/>
      <c r="D450" s="185" t="s">
        <v>386</v>
      </c>
      <c r="E450" s="200" t="s">
        <v>363</v>
      </c>
      <c r="F450" s="201" t="s">
        <v>866</v>
      </c>
      <c r="G450" s="12"/>
      <c r="H450" s="202">
        <v>17.001000000000001</v>
      </c>
      <c r="I450" s="203"/>
      <c r="J450" s="12"/>
      <c r="K450" s="12"/>
      <c r="L450" s="199"/>
      <c r="M450" s="204"/>
      <c r="N450" s="205"/>
      <c r="O450" s="205"/>
      <c r="P450" s="205"/>
      <c r="Q450" s="205"/>
      <c r="R450" s="205"/>
      <c r="S450" s="205"/>
      <c r="T450" s="206"/>
      <c r="U450" s="12"/>
      <c r="V450" s="12"/>
      <c r="W450" s="12"/>
      <c r="X450" s="12"/>
      <c r="Y450" s="12"/>
      <c r="Z450" s="12"/>
      <c r="AA450" s="12"/>
      <c r="AB450" s="12"/>
      <c r="AC450" s="12"/>
      <c r="AD450" s="12"/>
      <c r="AE450" s="12"/>
      <c r="AT450" s="200" t="s">
        <v>386</v>
      </c>
      <c r="AU450" s="200" t="s">
        <v>80</v>
      </c>
      <c r="AV450" s="12" t="s">
        <v>86</v>
      </c>
      <c r="AW450" s="12" t="s">
        <v>30</v>
      </c>
      <c r="AX450" s="12" t="s">
        <v>73</v>
      </c>
      <c r="AY450" s="200" t="s">
        <v>131</v>
      </c>
    </row>
    <row r="451" s="12" customFormat="1">
      <c r="A451" s="12"/>
      <c r="B451" s="199"/>
      <c r="C451" s="12"/>
      <c r="D451" s="185" t="s">
        <v>386</v>
      </c>
      <c r="E451" s="200" t="s">
        <v>366</v>
      </c>
      <c r="F451" s="201" t="s">
        <v>867</v>
      </c>
      <c r="G451" s="12"/>
      <c r="H451" s="202">
        <v>17.001000000000001</v>
      </c>
      <c r="I451" s="203"/>
      <c r="J451" s="12"/>
      <c r="K451" s="12"/>
      <c r="L451" s="199"/>
      <c r="M451" s="204"/>
      <c r="N451" s="205"/>
      <c r="O451" s="205"/>
      <c r="P451" s="205"/>
      <c r="Q451" s="205"/>
      <c r="R451" s="205"/>
      <c r="S451" s="205"/>
      <c r="T451" s="206"/>
      <c r="U451" s="12"/>
      <c r="V451" s="12"/>
      <c r="W451" s="12"/>
      <c r="X451" s="12"/>
      <c r="Y451" s="12"/>
      <c r="Z451" s="12"/>
      <c r="AA451" s="12"/>
      <c r="AB451" s="12"/>
      <c r="AC451" s="12"/>
      <c r="AD451" s="12"/>
      <c r="AE451" s="12"/>
      <c r="AT451" s="200" t="s">
        <v>386</v>
      </c>
      <c r="AU451" s="200" t="s">
        <v>80</v>
      </c>
      <c r="AV451" s="12" t="s">
        <v>86</v>
      </c>
      <c r="AW451" s="12" t="s">
        <v>30</v>
      </c>
      <c r="AX451" s="12" t="s">
        <v>73</v>
      </c>
      <c r="AY451" s="200" t="s">
        <v>131</v>
      </c>
    </row>
    <row r="452" s="12" customFormat="1">
      <c r="A452" s="12"/>
      <c r="B452" s="199"/>
      <c r="C452" s="12"/>
      <c r="D452" s="185" t="s">
        <v>386</v>
      </c>
      <c r="E452" s="200" t="s">
        <v>368</v>
      </c>
      <c r="F452" s="201" t="s">
        <v>868</v>
      </c>
      <c r="G452" s="12"/>
      <c r="H452" s="202">
        <v>33.75</v>
      </c>
      <c r="I452" s="203"/>
      <c r="J452" s="12"/>
      <c r="K452" s="12"/>
      <c r="L452" s="199"/>
      <c r="M452" s="204"/>
      <c r="N452" s="205"/>
      <c r="O452" s="205"/>
      <c r="P452" s="205"/>
      <c r="Q452" s="205"/>
      <c r="R452" s="205"/>
      <c r="S452" s="205"/>
      <c r="T452" s="206"/>
      <c r="U452" s="12"/>
      <c r="V452" s="12"/>
      <c r="W452" s="12"/>
      <c r="X452" s="12"/>
      <c r="Y452" s="12"/>
      <c r="Z452" s="12"/>
      <c r="AA452" s="12"/>
      <c r="AB452" s="12"/>
      <c r="AC452" s="12"/>
      <c r="AD452" s="12"/>
      <c r="AE452" s="12"/>
      <c r="AT452" s="200" t="s">
        <v>386</v>
      </c>
      <c r="AU452" s="200" t="s">
        <v>80</v>
      </c>
      <c r="AV452" s="12" t="s">
        <v>86</v>
      </c>
      <c r="AW452" s="12" t="s">
        <v>30</v>
      </c>
      <c r="AX452" s="12" t="s">
        <v>73</v>
      </c>
      <c r="AY452" s="200" t="s">
        <v>131</v>
      </c>
    </row>
    <row r="453" s="12" customFormat="1">
      <c r="A453" s="12"/>
      <c r="B453" s="199"/>
      <c r="C453" s="12"/>
      <c r="D453" s="185" t="s">
        <v>386</v>
      </c>
      <c r="E453" s="200" t="s">
        <v>371</v>
      </c>
      <c r="F453" s="201" t="s">
        <v>869</v>
      </c>
      <c r="G453" s="12"/>
      <c r="H453" s="202">
        <v>33.75</v>
      </c>
      <c r="I453" s="203"/>
      <c r="J453" s="12"/>
      <c r="K453" s="12"/>
      <c r="L453" s="199"/>
      <c r="M453" s="204"/>
      <c r="N453" s="205"/>
      <c r="O453" s="205"/>
      <c r="P453" s="205"/>
      <c r="Q453" s="205"/>
      <c r="R453" s="205"/>
      <c r="S453" s="205"/>
      <c r="T453" s="206"/>
      <c r="U453" s="12"/>
      <c r="V453" s="12"/>
      <c r="W453" s="12"/>
      <c r="X453" s="12"/>
      <c r="Y453" s="12"/>
      <c r="Z453" s="12"/>
      <c r="AA453" s="12"/>
      <c r="AB453" s="12"/>
      <c r="AC453" s="12"/>
      <c r="AD453" s="12"/>
      <c r="AE453" s="12"/>
      <c r="AT453" s="200" t="s">
        <v>386</v>
      </c>
      <c r="AU453" s="200" t="s">
        <v>80</v>
      </c>
      <c r="AV453" s="12" t="s">
        <v>86</v>
      </c>
      <c r="AW453" s="12" t="s">
        <v>30</v>
      </c>
      <c r="AX453" s="12" t="s">
        <v>73</v>
      </c>
      <c r="AY453" s="200" t="s">
        <v>131</v>
      </c>
    </row>
    <row r="454" s="12" customFormat="1">
      <c r="A454" s="12"/>
      <c r="B454" s="199"/>
      <c r="C454" s="12"/>
      <c r="D454" s="185" t="s">
        <v>386</v>
      </c>
      <c r="E454" s="200" t="s">
        <v>870</v>
      </c>
      <c r="F454" s="201" t="s">
        <v>871</v>
      </c>
      <c r="G454" s="12"/>
      <c r="H454" s="202">
        <v>1486.9870000000001</v>
      </c>
      <c r="I454" s="203"/>
      <c r="J454" s="12"/>
      <c r="K454" s="12"/>
      <c r="L454" s="199"/>
      <c r="M454" s="204"/>
      <c r="N454" s="205"/>
      <c r="O454" s="205"/>
      <c r="P454" s="205"/>
      <c r="Q454" s="205"/>
      <c r="R454" s="205"/>
      <c r="S454" s="205"/>
      <c r="T454" s="206"/>
      <c r="U454" s="12"/>
      <c r="V454" s="12"/>
      <c r="W454" s="12"/>
      <c r="X454" s="12"/>
      <c r="Y454" s="12"/>
      <c r="Z454" s="12"/>
      <c r="AA454" s="12"/>
      <c r="AB454" s="12"/>
      <c r="AC454" s="12"/>
      <c r="AD454" s="12"/>
      <c r="AE454" s="12"/>
      <c r="AT454" s="200" t="s">
        <v>386</v>
      </c>
      <c r="AU454" s="200" t="s">
        <v>80</v>
      </c>
      <c r="AV454" s="12" t="s">
        <v>86</v>
      </c>
      <c r="AW454" s="12" t="s">
        <v>30</v>
      </c>
      <c r="AX454" s="12" t="s">
        <v>80</v>
      </c>
      <c r="AY454" s="200" t="s">
        <v>131</v>
      </c>
    </row>
    <row r="455" s="2" customFormat="1" ht="16.5" customHeight="1">
      <c r="A455" s="35"/>
      <c r="B455" s="171"/>
      <c r="C455" s="172" t="s">
        <v>872</v>
      </c>
      <c r="D455" s="172" t="s">
        <v>132</v>
      </c>
      <c r="E455" s="173" t="s">
        <v>873</v>
      </c>
      <c r="F455" s="174" t="s">
        <v>874</v>
      </c>
      <c r="G455" s="175" t="s">
        <v>495</v>
      </c>
      <c r="H455" s="176">
        <v>5.141</v>
      </c>
      <c r="I455" s="177"/>
      <c r="J455" s="178">
        <f>ROUND(I455*H455,2)</f>
        <v>0</v>
      </c>
      <c r="K455" s="174" t="s">
        <v>381</v>
      </c>
      <c r="L455" s="36"/>
      <c r="M455" s="179" t="s">
        <v>1</v>
      </c>
      <c r="N455" s="180" t="s">
        <v>38</v>
      </c>
      <c r="O455" s="74"/>
      <c r="P455" s="181">
        <f>O455*H455</f>
        <v>0</v>
      </c>
      <c r="Q455" s="181">
        <v>0</v>
      </c>
      <c r="R455" s="181">
        <f>Q455*H455</f>
        <v>0</v>
      </c>
      <c r="S455" s="181">
        <v>0</v>
      </c>
      <c r="T455" s="182">
        <f>S455*H455</f>
        <v>0</v>
      </c>
      <c r="U455" s="35"/>
      <c r="V455" s="35"/>
      <c r="W455" s="35"/>
      <c r="X455" s="35"/>
      <c r="Y455" s="35"/>
      <c r="Z455" s="35"/>
      <c r="AA455" s="35"/>
      <c r="AB455" s="35"/>
      <c r="AC455" s="35"/>
      <c r="AD455" s="35"/>
      <c r="AE455" s="35"/>
      <c r="AR455" s="183" t="s">
        <v>130</v>
      </c>
      <c r="AT455" s="183" t="s">
        <v>132</v>
      </c>
      <c r="AU455" s="183" t="s">
        <v>80</v>
      </c>
      <c r="AY455" s="16" t="s">
        <v>131</v>
      </c>
      <c r="BE455" s="184">
        <f>IF(N455="základní",J455,0)</f>
        <v>0</v>
      </c>
      <c r="BF455" s="184">
        <f>IF(N455="snížená",J455,0)</f>
        <v>0</v>
      </c>
      <c r="BG455" s="184">
        <f>IF(N455="zákl. přenesená",J455,0)</f>
        <v>0</v>
      </c>
      <c r="BH455" s="184">
        <f>IF(N455="sníž. přenesená",J455,0)</f>
        <v>0</v>
      </c>
      <c r="BI455" s="184">
        <f>IF(N455="nulová",J455,0)</f>
        <v>0</v>
      </c>
      <c r="BJ455" s="16" t="s">
        <v>80</v>
      </c>
      <c r="BK455" s="184">
        <f>ROUND(I455*H455,2)</f>
        <v>0</v>
      </c>
      <c r="BL455" s="16" t="s">
        <v>130</v>
      </c>
      <c r="BM455" s="183" t="s">
        <v>875</v>
      </c>
    </row>
    <row r="456" s="2" customFormat="1">
      <c r="A456" s="35"/>
      <c r="B456" s="36"/>
      <c r="C456" s="35"/>
      <c r="D456" s="185" t="s">
        <v>138</v>
      </c>
      <c r="E456" s="35"/>
      <c r="F456" s="186" t="s">
        <v>876</v>
      </c>
      <c r="G456" s="35"/>
      <c r="H456" s="35"/>
      <c r="I456" s="187"/>
      <c r="J456" s="35"/>
      <c r="K456" s="35"/>
      <c r="L456" s="36"/>
      <c r="M456" s="188"/>
      <c r="N456" s="189"/>
      <c r="O456" s="74"/>
      <c r="P456" s="74"/>
      <c r="Q456" s="74"/>
      <c r="R456" s="74"/>
      <c r="S456" s="74"/>
      <c r="T456" s="75"/>
      <c r="U456" s="35"/>
      <c r="V456" s="35"/>
      <c r="W456" s="35"/>
      <c r="X456" s="35"/>
      <c r="Y456" s="35"/>
      <c r="Z456" s="35"/>
      <c r="AA456" s="35"/>
      <c r="AB456" s="35"/>
      <c r="AC456" s="35"/>
      <c r="AD456" s="35"/>
      <c r="AE456" s="35"/>
      <c r="AT456" s="16" t="s">
        <v>138</v>
      </c>
      <c r="AU456" s="16" t="s">
        <v>80</v>
      </c>
    </row>
    <row r="457" s="2" customFormat="1">
      <c r="A457" s="35"/>
      <c r="B457" s="36"/>
      <c r="C457" s="35"/>
      <c r="D457" s="197" t="s">
        <v>384</v>
      </c>
      <c r="E457" s="35"/>
      <c r="F457" s="198" t="s">
        <v>877</v>
      </c>
      <c r="G457" s="35"/>
      <c r="H457" s="35"/>
      <c r="I457" s="187"/>
      <c r="J457" s="35"/>
      <c r="K457" s="35"/>
      <c r="L457" s="36"/>
      <c r="M457" s="188"/>
      <c r="N457" s="189"/>
      <c r="O457" s="74"/>
      <c r="P457" s="74"/>
      <c r="Q457" s="74"/>
      <c r="R457" s="74"/>
      <c r="S457" s="74"/>
      <c r="T457" s="75"/>
      <c r="U457" s="35"/>
      <c r="V457" s="35"/>
      <c r="W457" s="35"/>
      <c r="X457" s="35"/>
      <c r="Y457" s="35"/>
      <c r="Z457" s="35"/>
      <c r="AA457" s="35"/>
      <c r="AB457" s="35"/>
      <c r="AC457" s="35"/>
      <c r="AD457" s="35"/>
      <c r="AE457" s="35"/>
      <c r="AT457" s="16" t="s">
        <v>384</v>
      </c>
      <c r="AU457" s="16" t="s">
        <v>80</v>
      </c>
    </row>
    <row r="458" s="13" customFormat="1">
      <c r="A458" s="13"/>
      <c r="B458" s="207"/>
      <c r="C458" s="13"/>
      <c r="D458" s="185" t="s">
        <v>386</v>
      </c>
      <c r="E458" s="208" t="s">
        <v>1</v>
      </c>
      <c r="F458" s="209" t="s">
        <v>878</v>
      </c>
      <c r="G458" s="13"/>
      <c r="H458" s="208" t="s">
        <v>1</v>
      </c>
      <c r="I458" s="210"/>
      <c r="J458" s="13"/>
      <c r="K458" s="13"/>
      <c r="L458" s="207"/>
      <c r="M458" s="211"/>
      <c r="N458" s="212"/>
      <c r="O458" s="212"/>
      <c r="P458" s="212"/>
      <c r="Q458" s="212"/>
      <c r="R458" s="212"/>
      <c r="S458" s="212"/>
      <c r="T458" s="213"/>
      <c r="U458" s="13"/>
      <c r="V458" s="13"/>
      <c r="W458" s="13"/>
      <c r="X458" s="13"/>
      <c r="Y458" s="13"/>
      <c r="Z458" s="13"/>
      <c r="AA458" s="13"/>
      <c r="AB458" s="13"/>
      <c r="AC458" s="13"/>
      <c r="AD458" s="13"/>
      <c r="AE458" s="13"/>
      <c r="AT458" s="208" t="s">
        <v>386</v>
      </c>
      <c r="AU458" s="208" t="s">
        <v>80</v>
      </c>
      <c r="AV458" s="13" t="s">
        <v>80</v>
      </c>
      <c r="AW458" s="13" t="s">
        <v>30</v>
      </c>
      <c r="AX458" s="13" t="s">
        <v>73</v>
      </c>
      <c r="AY458" s="208" t="s">
        <v>131</v>
      </c>
    </row>
    <row r="459" s="12" customFormat="1">
      <c r="A459" s="12"/>
      <c r="B459" s="199"/>
      <c r="C459" s="12"/>
      <c r="D459" s="185" t="s">
        <v>386</v>
      </c>
      <c r="E459" s="200" t="s">
        <v>879</v>
      </c>
      <c r="F459" s="201" t="s">
        <v>880</v>
      </c>
      <c r="G459" s="12"/>
      <c r="H459" s="202">
        <v>5.1369999999999996</v>
      </c>
      <c r="I459" s="203"/>
      <c r="J459" s="12"/>
      <c r="K459" s="12"/>
      <c r="L459" s="199"/>
      <c r="M459" s="204"/>
      <c r="N459" s="205"/>
      <c r="O459" s="205"/>
      <c r="P459" s="205"/>
      <c r="Q459" s="205"/>
      <c r="R459" s="205"/>
      <c r="S459" s="205"/>
      <c r="T459" s="206"/>
      <c r="U459" s="12"/>
      <c r="V459" s="12"/>
      <c r="W459" s="12"/>
      <c r="X459" s="12"/>
      <c r="Y459" s="12"/>
      <c r="Z459" s="12"/>
      <c r="AA459" s="12"/>
      <c r="AB459" s="12"/>
      <c r="AC459" s="12"/>
      <c r="AD459" s="12"/>
      <c r="AE459" s="12"/>
      <c r="AT459" s="200" t="s">
        <v>386</v>
      </c>
      <c r="AU459" s="200" t="s">
        <v>80</v>
      </c>
      <c r="AV459" s="12" t="s">
        <v>86</v>
      </c>
      <c r="AW459" s="12" t="s">
        <v>30</v>
      </c>
      <c r="AX459" s="12" t="s">
        <v>73</v>
      </c>
      <c r="AY459" s="200" t="s">
        <v>131</v>
      </c>
    </row>
    <row r="460" s="12" customFormat="1">
      <c r="A460" s="12"/>
      <c r="B460" s="199"/>
      <c r="C460" s="12"/>
      <c r="D460" s="185" t="s">
        <v>386</v>
      </c>
      <c r="E460" s="200" t="s">
        <v>269</v>
      </c>
      <c r="F460" s="201" t="s">
        <v>881</v>
      </c>
      <c r="G460" s="12"/>
      <c r="H460" s="202">
        <v>0.0040000000000000001</v>
      </c>
      <c r="I460" s="203"/>
      <c r="J460" s="12"/>
      <c r="K460" s="12"/>
      <c r="L460" s="199"/>
      <c r="M460" s="204"/>
      <c r="N460" s="205"/>
      <c r="O460" s="205"/>
      <c r="P460" s="205"/>
      <c r="Q460" s="205"/>
      <c r="R460" s="205"/>
      <c r="S460" s="205"/>
      <c r="T460" s="206"/>
      <c r="U460" s="12"/>
      <c r="V460" s="12"/>
      <c r="W460" s="12"/>
      <c r="X460" s="12"/>
      <c r="Y460" s="12"/>
      <c r="Z460" s="12"/>
      <c r="AA460" s="12"/>
      <c r="AB460" s="12"/>
      <c r="AC460" s="12"/>
      <c r="AD460" s="12"/>
      <c r="AE460" s="12"/>
      <c r="AT460" s="200" t="s">
        <v>386</v>
      </c>
      <c r="AU460" s="200" t="s">
        <v>80</v>
      </c>
      <c r="AV460" s="12" t="s">
        <v>86</v>
      </c>
      <c r="AW460" s="12" t="s">
        <v>30</v>
      </c>
      <c r="AX460" s="12" t="s">
        <v>73</v>
      </c>
      <c r="AY460" s="200" t="s">
        <v>131</v>
      </c>
    </row>
    <row r="461" s="12" customFormat="1">
      <c r="A461" s="12"/>
      <c r="B461" s="199"/>
      <c r="C461" s="12"/>
      <c r="D461" s="185" t="s">
        <v>386</v>
      </c>
      <c r="E461" s="200" t="s">
        <v>882</v>
      </c>
      <c r="F461" s="201" t="s">
        <v>883</v>
      </c>
      <c r="G461" s="12"/>
      <c r="H461" s="202">
        <v>5.141</v>
      </c>
      <c r="I461" s="203"/>
      <c r="J461" s="12"/>
      <c r="K461" s="12"/>
      <c r="L461" s="199"/>
      <c r="M461" s="204"/>
      <c r="N461" s="205"/>
      <c r="O461" s="205"/>
      <c r="P461" s="205"/>
      <c r="Q461" s="205"/>
      <c r="R461" s="205"/>
      <c r="S461" s="205"/>
      <c r="T461" s="206"/>
      <c r="U461" s="12"/>
      <c r="V461" s="12"/>
      <c r="W461" s="12"/>
      <c r="X461" s="12"/>
      <c r="Y461" s="12"/>
      <c r="Z461" s="12"/>
      <c r="AA461" s="12"/>
      <c r="AB461" s="12"/>
      <c r="AC461" s="12"/>
      <c r="AD461" s="12"/>
      <c r="AE461" s="12"/>
      <c r="AT461" s="200" t="s">
        <v>386</v>
      </c>
      <c r="AU461" s="200" t="s">
        <v>80</v>
      </c>
      <c r="AV461" s="12" t="s">
        <v>86</v>
      </c>
      <c r="AW461" s="12" t="s">
        <v>30</v>
      </c>
      <c r="AX461" s="12" t="s">
        <v>80</v>
      </c>
      <c r="AY461" s="200" t="s">
        <v>131</v>
      </c>
    </row>
    <row r="462" s="2" customFormat="1" ht="24.15" customHeight="1">
      <c r="A462" s="35"/>
      <c r="B462" s="171"/>
      <c r="C462" s="172" t="s">
        <v>884</v>
      </c>
      <c r="D462" s="172" t="s">
        <v>132</v>
      </c>
      <c r="E462" s="173" t="s">
        <v>885</v>
      </c>
      <c r="F462" s="174" t="s">
        <v>886</v>
      </c>
      <c r="G462" s="175" t="s">
        <v>495</v>
      </c>
      <c r="H462" s="176">
        <v>46.273000000000003</v>
      </c>
      <c r="I462" s="177"/>
      <c r="J462" s="178">
        <f>ROUND(I462*H462,2)</f>
        <v>0</v>
      </c>
      <c r="K462" s="174" t="s">
        <v>381</v>
      </c>
      <c r="L462" s="36"/>
      <c r="M462" s="179" t="s">
        <v>1</v>
      </c>
      <c r="N462" s="180" t="s">
        <v>38</v>
      </c>
      <c r="O462" s="74"/>
      <c r="P462" s="181">
        <f>O462*H462</f>
        <v>0</v>
      </c>
      <c r="Q462" s="181">
        <v>0</v>
      </c>
      <c r="R462" s="181">
        <f>Q462*H462</f>
        <v>0</v>
      </c>
      <c r="S462" s="181">
        <v>0</v>
      </c>
      <c r="T462" s="182">
        <f>S462*H462</f>
        <v>0</v>
      </c>
      <c r="U462" s="35"/>
      <c r="V462" s="35"/>
      <c r="W462" s="35"/>
      <c r="X462" s="35"/>
      <c r="Y462" s="35"/>
      <c r="Z462" s="35"/>
      <c r="AA462" s="35"/>
      <c r="AB462" s="35"/>
      <c r="AC462" s="35"/>
      <c r="AD462" s="35"/>
      <c r="AE462" s="35"/>
      <c r="AR462" s="183" t="s">
        <v>130</v>
      </c>
      <c r="AT462" s="183" t="s">
        <v>132</v>
      </c>
      <c r="AU462" s="183" t="s">
        <v>80</v>
      </c>
      <c r="AY462" s="16" t="s">
        <v>131</v>
      </c>
      <c r="BE462" s="184">
        <f>IF(N462="základní",J462,0)</f>
        <v>0</v>
      </c>
      <c r="BF462" s="184">
        <f>IF(N462="snížená",J462,0)</f>
        <v>0</v>
      </c>
      <c r="BG462" s="184">
        <f>IF(N462="zákl. přenesená",J462,0)</f>
        <v>0</v>
      </c>
      <c r="BH462" s="184">
        <f>IF(N462="sníž. přenesená",J462,0)</f>
        <v>0</v>
      </c>
      <c r="BI462" s="184">
        <f>IF(N462="nulová",J462,0)</f>
        <v>0</v>
      </c>
      <c r="BJ462" s="16" t="s">
        <v>80</v>
      </c>
      <c r="BK462" s="184">
        <f>ROUND(I462*H462,2)</f>
        <v>0</v>
      </c>
      <c r="BL462" s="16" t="s">
        <v>130</v>
      </c>
      <c r="BM462" s="183" t="s">
        <v>887</v>
      </c>
    </row>
    <row r="463" s="2" customFormat="1">
      <c r="A463" s="35"/>
      <c r="B463" s="36"/>
      <c r="C463" s="35"/>
      <c r="D463" s="185" t="s">
        <v>138</v>
      </c>
      <c r="E463" s="35"/>
      <c r="F463" s="186" t="s">
        <v>888</v>
      </c>
      <c r="G463" s="35"/>
      <c r="H463" s="35"/>
      <c r="I463" s="187"/>
      <c r="J463" s="35"/>
      <c r="K463" s="35"/>
      <c r="L463" s="36"/>
      <c r="M463" s="188"/>
      <c r="N463" s="189"/>
      <c r="O463" s="74"/>
      <c r="P463" s="74"/>
      <c r="Q463" s="74"/>
      <c r="R463" s="74"/>
      <c r="S463" s="74"/>
      <c r="T463" s="75"/>
      <c r="U463" s="35"/>
      <c r="V463" s="35"/>
      <c r="W463" s="35"/>
      <c r="X463" s="35"/>
      <c r="Y463" s="35"/>
      <c r="Z463" s="35"/>
      <c r="AA463" s="35"/>
      <c r="AB463" s="35"/>
      <c r="AC463" s="35"/>
      <c r="AD463" s="35"/>
      <c r="AE463" s="35"/>
      <c r="AT463" s="16" t="s">
        <v>138</v>
      </c>
      <c r="AU463" s="16" t="s">
        <v>80</v>
      </c>
    </row>
    <row r="464" s="2" customFormat="1">
      <c r="A464" s="35"/>
      <c r="B464" s="36"/>
      <c r="C464" s="35"/>
      <c r="D464" s="197" t="s">
        <v>384</v>
      </c>
      <c r="E464" s="35"/>
      <c r="F464" s="198" t="s">
        <v>889</v>
      </c>
      <c r="G464" s="35"/>
      <c r="H464" s="35"/>
      <c r="I464" s="187"/>
      <c r="J464" s="35"/>
      <c r="K464" s="35"/>
      <c r="L464" s="36"/>
      <c r="M464" s="188"/>
      <c r="N464" s="189"/>
      <c r="O464" s="74"/>
      <c r="P464" s="74"/>
      <c r="Q464" s="74"/>
      <c r="R464" s="74"/>
      <c r="S464" s="74"/>
      <c r="T464" s="75"/>
      <c r="U464" s="35"/>
      <c r="V464" s="35"/>
      <c r="W464" s="35"/>
      <c r="X464" s="35"/>
      <c r="Y464" s="35"/>
      <c r="Z464" s="35"/>
      <c r="AA464" s="35"/>
      <c r="AB464" s="35"/>
      <c r="AC464" s="35"/>
      <c r="AD464" s="35"/>
      <c r="AE464" s="35"/>
      <c r="AT464" s="16" t="s">
        <v>384</v>
      </c>
      <c r="AU464" s="16" t="s">
        <v>80</v>
      </c>
    </row>
    <row r="465" s="13" customFormat="1">
      <c r="A465" s="13"/>
      <c r="B465" s="207"/>
      <c r="C465" s="13"/>
      <c r="D465" s="185" t="s">
        <v>386</v>
      </c>
      <c r="E465" s="208" t="s">
        <v>1</v>
      </c>
      <c r="F465" s="209" t="s">
        <v>890</v>
      </c>
      <c r="G465" s="13"/>
      <c r="H465" s="208" t="s">
        <v>1</v>
      </c>
      <c r="I465" s="210"/>
      <c r="J465" s="13"/>
      <c r="K465" s="13"/>
      <c r="L465" s="207"/>
      <c r="M465" s="211"/>
      <c r="N465" s="212"/>
      <c r="O465" s="212"/>
      <c r="P465" s="212"/>
      <c r="Q465" s="212"/>
      <c r="R465" s="212"/>
      <c r="S465" s="212"/>
      <c r="T465" s="213"/>
      <c r="U465" s="13"/>
      <c r="V465" s="13"/>
      <c r="W465" s="13"/>
      <c r="X465" s="13"/>
      <c r="Y465" s="13"/>
      <c r="Z465" s="13"/>
      <c r="AA465" s="13"/>
      <c r="AB465" s="13"/>
      <c r="AC465" s="13"/>
      <c r="AD465" s="13"/>
      <c r="AE465" s="13"/>
      <c r="AT465" s="208" t="s">
        <v>386</v>
      </c>
      <c r="AU465" s="208" t="s">
        <v>80</v>
      </c>
      <c r="AV465" s="13" t="s">
        <v>80</v>
      </c>
      <c r="AW465" s="13" t="s">
        <v>30</v>
      </c>
      <c r="AX465" s="13" t="s">
        <v>73</v>
      </c>
      <c r="AY465" s="208" t="s">
        <v>131</v>
      </c>
    </row>
    <row r="466" s="12" customFormat="1">
      <c r="A466" s="12"/>
      <c r="B466" s="199"/>
      <c r="C466" s="12"/>
      <c r="D466" s="185" t="s">
        <v>386</v>
      </c>
      <c r="E466" s="200" t="s">
        <v>891</v>
      </c>
      <c r="F466" s="201" t="s">
        <v>892</v>
      </c>
      <c r="G466" s="12"/>
      <c r="H466" s="202">
        <v>46.237000000000002</v>
      </c>
      <c r="I466" s="203"/>
      <c r="J466" s="12"/>
      <c r="K466" s="12"/>
      <c r="L466" s="199"/>
      <c r="M466" s="204"/>
      <c r="N466" s="205"/>
      <c r="O466" s="205"/>
      <c r="P466" s="205"/>
      <c r="Q466" s="205"/>
      <c r="R466" s="205"/>
      <c r="S466" s="205"/>
      <c r="T466" s="206"/>
      <c r="U466" s="12"/>
      <c r="V466" s="12"/>
      <c r="W466" s="12"/>
      <c r="X466" s="12"/>
      <c r="Y466" s="12"/>
      <c r="Z466" s="12"/>
      <c r="AA466" s="12"/>
      <c r="AB466" s="12"/>
      <c r="AC466" s="12"/>
      <c r="AD466" s="12"/>
      <c r="AE466" s="12"/>
      <c r="AT466" s="200" t="s">
        <v>386</v>
      </c>
      <c r="AU466" s="200" t="s">
        <v>80</v>
      </c>
      <c r="AV466" s="12" t="s">
        <v>86</v>
      </c>
      <c r="AW466" s="12" t="s">
        <v>30</v>
      </c>
      <c r="AX466" s="12" t="s">
        <v>73</v>
      </c>
      <c r="AY466" s="200" t="s">
        <v>131</v>
      </c>
    </row>
    <row r="467" s="12" customFormat="1">
      <c r="A467" s="12"/>
      <c r="B467" s="199"/>
      <c r="C467" s="12"/>
      <c r="D467" s="185" t="s">
        <v>386</v>
      </c>
      <c r="E467" s="200" t="s">
        <v>271</v>
      </c>
      <c r="F467" s="201" t="s">
        <v>893</v>
      </c>
      <c r="G467" s="12"/>
      <c r="H467" s="202">
        <v>0.035999999999999997</v>
      </c>
      <c r="I467" s="203"/>
      <c r="J467" s="12"/>
      <c r="K467" s="12"/>
      <c r="L467" s="199"/>
      <c r="M467" s="204"/>
      <c r="N467" s="205"/>
      <c r="O467" s="205"/>
      <c r="P467" s="205"/>
      <c r="Q467" s="205"/>
      <c r="R467" s="205"/>
      <c r="S467" s="205"/>
      <c r="T467" s="206"/>
      <c r="U467" s="12"/>
      <c r="V467" s="12"/>
      <c r="W467" s="12"/>
      <c r="X467" s="12"/>
      <c r="Y467" s="12"/>
      <c r="Z467" s="12"/>
      <c r="AA467" s="12"/>
      <c r="AB467" s="12"/>
      <c r="AC467" s="12"/>
      <c r="AD467" s="12"/>
      <c r="AE467" s="12"/>
      <c r="AT467" s="200" t="s">
        <v>386</v>
      </c>
      <c r="AU467" s="200" t="s">
        <v>80</v>
      </c>
      <c r="AV467" s="12" t="s">
        <v>86</v>
      </c>
      <c r="AW467" s="12" t="s">
        <v>30</v>
      </c>
      <c r="AX467" s="12" t="s">
        <v>73</v>
      </c>
      <c r="AY467" s="200" t="s">
        <v>131</v>
      </c>
    </row>
    <row r="468" s="12" customFormat="1">
      <c r="A468" s="12"/>
      <c r="B468" s="199"/>
      <c r="C468" s="12"/>
      <c r="D468" s="185" t="s">
        <v>386</v>
      </c>
      <c r="E468" s="200" t="s">
        <v>894</v>
      </c>
      <c r="F468" s="201" t="s">
        <v>895</v>
      </c>
      <c r="G468" s="12"/>
      <c r="H468" s="202">
        <v>46.273000000000003</v>
      </c>
      <c r="I468" s="203"/>
      <c r="J468" s="12"/>
      <c r="K468" s="12"/>
      <c r="L468" s="199"/>
      <c r="M468" s="204"/>
      <c r="N468" s="205"/>
      <c r="O468" s="205"/>
      <c r="P468" s="205"/>
      <c r="Q468" s="205"/>
      <c r="R468" s="205"/>
      <c r="S468" s="205"/>
      <c r="T468" s="206"/>
      <c r="U468" s="12"/>
      <c r="V468" s="12"/>
      <c r="W468" s="12"/>
      <c r="X468" s="12"/>
      <c r="Y468" s="12"/>
      <c r="Z468" s="12"/>
      <c r="AA468" s="12"/>
      <c r="AB468" s="12"/>
      <c r="AC468" s="12"/>
      <c r="AD468" s="12"/>
      <c r="AE468" s="12"/>
      <c r="AT468" s="200" t="s">
        <v>386</v>
      </c>
      <c r="AU468" s="200" t="s">
        <v>80</v>
      </c>
      <c r="AV468" s="12" t="s">
        <v>86</v>
      </c>
      <c r="AW468" s="12" t="s">
        <v>30</v>
      </c>
      <c r="AX468" s="12" t="s">
        <v>80</v>
      </c>
      <c r="AY468" s="200" t="s">
        <v>131</v>
      </c>
    </row>
    <row r="469" s="2" customFormat="1" ht="37.8" customHeight="1">
      <c r="A469" s="35"/>
      <c r="B469" s="171"/>
      <c r="C469" s="172" t="s">
        <v>896</v>
      </c>
      <c r="D469" s="172" t="s">
        <v>132</v>
      </c>
      <c r="E469" s="173" t="s">
        <v>897</v>
      </c>
      <c r="F469" s="174" t="s">
        <v>898</v>
      </c>
      <c r="G469" s="175" t="s">
        <v>495</v>
      </c>
      <c r="H469" s="176">
        <v>13.502000000000001</v>
      </c>
      <c r="I469" s="177"/>
      <c r="J469" s="178">
        <f>ROUND(I469*H469,2)</f>
        <v>0</v>
      </c>
      <c r="K469" s="174" t="s">
        <v>381</v>
      </c>
      <c r="L469" s="36"/>
      <c r="M469" s="179" t="s">
        <v>1</v>
      </c>
      <c r="N469" s="180" t="s">
        <v>38</v>
      </c>
      <c r="O469" s="74"/>
      <c r="P469" s="181">
        <f>O469*H469</f>
        <v>0</v>
      </c>
      <c r="Q469" s="181">
        <v>0</v>
      </c>
      <c r="R469" s="181">
        <f>Q469*H469</f>
        <v>0</v>
      </c>
      <c r="S469" s="181">
        <v>0</v>
      </c>
      <c r="T469" s="182">
        <f>S469*H469</f>
        <v>0</v>
      </c>
      <c r="U469" s="35"/>
      <c r="V469" s="35"/>
      <c r="W469" s="35"/>
      <c r="X469" s="35"/>
      <c r="Y469" s="35"/>
      <c r="Z469" s="35"/>
      <c r="AA469" s="35"/>
      <c r="AB469" s="35"/>
      <c r="AC469" s="35"/>
      <c r="AD469" s="35"/>
      <c r="AE469" s="35"/>
      <c r="AR469" s="183" t="s">
        <v>130</v>
      </c>
      <c r="AT469" s="183" t="s">
        <v>132</v>
      </c>
      <c r="AU469" s="183" t="s">
        <v>80</v>
      </c>
      <c r="AY469" s="16" t="s">
        <v>131</v>
      </c>
      <c r="BE469" s="184">
        <f>IF(N469="základní",J469,0)</f>
        <v>0</v>
      </c>
      <c r="BF469" s="184">
        <f>IF(N469="snížená",J469,0)</f>
        <v>0</v>
      </c>
      <c r="BG469" s="184">
        <f>IF(N469="zákl. přenesená",J469,0)</f>
        <v>0</v>
      </c>
      <c r="BH469" s="184">
        <f>IF(N469="sníž. přenesená",J469,0)</f>
        <v>0</v>
      </c>
      <c r="BI469" s="184">
        <f>IF(N469="nulová",J469,0)</f>
        <v>0</v>
      </c>
      <c r="BJ469" s="16" t="s">
        <v>80</v>
      </c>
      <c r="BK469" s="184">
        <f>ROUND(I469*H469,2)</f>
        <v>0</v>
      </c>
      <c r="BL469" s="16" t="s">
        <v>130</v>
      </c>
      <c r="BM469" s="183" t="s">
        <v>899</v>
      </c>
    </row>
    <row r="470" s="2" customFormat="1">
      <c r="A470" s="35"/>
      <c r="B470" s="36"/>
      <c r="C470" s="35"/>
      <c r="D470" s="185" t="s">
        <v>138</v>
      </c>
      <c r="E470" s="35"/>
      <c r="F470" s="186" t="s">
        <v>900</v>
      </c>
      <c r="G470" s="35"/>
      <c r="H470" s="35"/>
      <c r="I470" s="187"/>
      <c r="J470" s="35"/>
      <c r="K470" s="35"/>
      <c r="L470" s="36"/>
      <c r="M470" s="188"/>
      <c r="N470" s="189"/>
      <c r="O470" s="74"/>
      <c r="P470" s="74"/>
      <c r="Q470" s="74"/>
      <c r="R470" s="74"/>
      <c r="S470" s="74"/>
      <c r="T470" s="75"/>
      <c r="U470" s="35"/>
      <c r="V470" s="35"/>
      <c r="W470" s="35"/>
      <c r="X470" s="35"/>
      <c r="Y470" s="35"/>
      <c r="Z470" s="35"/>
      <c r="AA470" s="35"/>
      <c r="AB470" s="35"/>
      <c r="AC470" s="35"/>
      <c r="AD470" s="35"/>
      <c r="AE470" s="35"/>
      <c r="AT470" s="16" t="s">
        <v>138</v>
      </c>
      <c r="AU470" s="16" t="s">
        <v>80</v>
      </c>
    </row>
    <row r="471" s="2" customFormat="1">
      <c r="A471" s="35"/>
      <c r="B471" s="36"/>
      <c r="C471" s="35"/>
      <c r="D471" s="197" t="s">
        <v>384</v>
      </c>
      <c r="E471" s="35"/>
      <c r="F471" s="198" t="s">
        <v>901</v>
      </c>
      <c r="G471" s="35"/>
      <c r="H471" s="35"/>
      <c r="I471" s="187"/>
      <c r="J471" s="35"/>
      <c r="K471" s="35"/>
      <c r="L471" s="36"/>
      <c r="M471" s="188"/>
      <c r="N471" s="189"/>
      <c r="O471" s="74"/>
      <c r="P471" s="74"/>
      <c r="Q471" s="74"/>
      <c r="R471" s="74"/>
      <c r="S471" s="74"/>
      <c r="T471" s="75"/>
      <c r="U471" s="35"/>
      <c r="V471" s="35"/>
      <c r="W471" s="35"/>
      <c r="X471" s="35"/>
      <c r="Y471" s="35"/>
      <c r="Z471" s="35"/>
      <c r="AA471" s="35"/>
      <c r="AB471" s="35"/>
      <c r="AC471" s="35"/>
      <c r="AD471" s="35"/>
      <c r="AE471" s="35"/>
      <c r="AT471" s="16" t="s">
        <v>384</v>
      </c>
      <c r="AU471" s="16" t="s">
        <v>80</v>
      </c>
    </row>
    <row r="472" s="12" customFormat="1">
      <c r="A472" s="12"/>
      <c r="B472" s="199"/>
      <c r="C472" s="12"/>
      <c r="D472" s="185" t="s">
        <v>386</v>
      </c>
      <c r="E472" s="200" t="s">
        <v>902</v>
      </c>
      <c r="F472" s="201" t="s">
        <v>837</v>
      </c>
      <c r="G472" s="12"/>
      <c r="H472" s="202">
        <v>4.5389999999999997</v>
      </c>
      <c r="I472" s="203"/>
      <c r="J472" s="12"/>
      <c r="K472" s="12"/>
      <c r="L472" s="199"/>
      <c r="M472" s="204"/>
      <c r="N472" s="205"/>
      <c r="O472" s="205"/>
      <c r="P472" s="205"/>
      <c r="Q472" s="205"/>
      <c r="R472" s="205"/>
      <c r="S472" s="205"/>
      <c r="T472" s="206"/>
      <c r="U472" s="12"/>
      <c r="V472" s="12"/>
      <c r="W472" s="12"/>
      <c r="X472" s="12"/>
      <c r="Y472" s="12"/>
      <c r="Z472" s="12"/>
      <c r="AA472" s="12"/>
      <c r="AB472" s="12"/>
      <c r="AC472" s="12"/>
      <c r="AD472" s="12"/>
      <c r="AE472" s="12"/>
      <c r="AT472" s="200" t="s">
        <v>386</v>
      </c>
      <c r="AU472" s="200" t="s">
        <v>80</v>
      </c>
      <c r="AV472" s="12" t="s">
        <v>86</v>
      </c>
      <c r="AW472" s="12" t="s">
        <v>30</v>
      </c>
      <c r="AX472" s="12" t="s">
        <v>73</v>
      </c>
      <c r="AY472" s="200" t="s">
        <v>131</v>
      </c>
    </row>
    <row r="473" s="12" customFormat="1">
      <c r="A473" s="12"/>
      <c r="B473" s="199"/>
      <c r="C473" s="12"/>
      <c r="D473" s="185" t="s">
        <v>386</v>
      </c>
      <c r="E473" s="200" t="s">
        <v>273</v>
      </c>
      <c r="F473" s="201" t="s">
        <v>838</v>
      </c>
      <c r="G473" s="12"/>
      <c r="H473" s="202">
        <v>5.1849999999999996</v>
      </c>
      <c r="I473" s="203"/>
      <c r="J473" s="12"/>
      <c r="K473" s="12"/>
      <c r="L473" s="199"/>
      <c r="M473" s="204"/>
      <c r="N473" s="205"/>
      <c r="O473" s="205"/>
      <c r="P473" s="205"/>
      <c r="Q473" s="205"/>
      <c r="R473" s="205"/>
      <c r="S473" s="205"/>
      <c r="T473" s="206"/>
      <c r="U473" s="12"/>
      <c r="V473" s="12"/>
      <c r="W473" s="12"/>
      <c r="X473" s="12"/>
      <c r="Y473" s="12"/>
      <c r="Z473" s="12"/>
      <c r="AA473" s="12"/>
      <c r="AB473" s="12"/>
      <c r="AC473" s="12"/>
      <c r="AD473" s="12"/>
      <c r="AE473" s="12"/>
      <c r="AT473" s="200" t="s">
        <v>386</v>
      </c>
      <c r="AU473" s="200" t="s">
        <v>80</v>
      </c>
      <c r="AV473" s="12" t="s">
        <v>86</v>
      </c>
      <c r="AW473" s="12" t="s">
        <v>30</v>
      </c>
      <c r="AX473" s="12" t="s">
        <v>73</v>
      </c>
      <c r="AY473" s="200" t="s">
        <v>131</v>
      </c>
    </row>
    <row r="474" s="12" customFormat="1">
      <c r="A474" s="12"/>
      <c r="B474" s="199"/>
      <c r="C474" s="12"/>
      <c r="D474" s="185" t="s">
        <v>386</v>
      </c>
      <c r="E474" s="200" t="s">
        <v>307</v>
      </c>
      <c r="F474" s="201" t="s">
        <v>903</v>
      </c>
      <c r="G474" s="12"/>
      <c r="H474" s="202">
        <v>1.889</v>
      </c>
      <c r="I474" s="203"/>
      <c r="J474" s="12"/>
      <c r="K474" s="12"/>
      <c r="L474" s="199"/>
      <c r="M474" s="204"/>
      <c r="N474" s="205"/>
      <c r="O474" s="205"/>
      <c r="P474" s="205"/>
      <c r="Q474" s="205"/>
      <c r="R474" s="205"/>
      <c r="S474" s="205"/>
      <c r="T474" s="206"/>
      <c r="U474" s="12"/>
      <c r="V474" s="12"/>
      <c r="W474" s="12"/>
      <c r="X474" s="12"/>
      <c r="Y474" s="12"/>
      <c r="Z474" s="12"/>
      <c r="AA474" s="12"/>
      <c r="AB474" s="12"/>
      <c r="AC474" s="12"/>
      <c r="AD474" s="12"/>
      <c r="AE474" s="12"/>
      <c r="AT474" s="200" t="s">
        <v>386</v>
      </c>
      <c r="AU474" s="200" t="s">
        <v>80</v>
      </c>
      <c r="AV474" s="12" t="s">
        <v>86</v>
      </c>
      <c r="AW474" s="12" t="s">
        <v>30</v>
      </c>
      <c r="AX474" s="12" t="s">
        <v>73</v>
      </c>
      <c r="AY474" s="200" t="s">
        <v>131</v>
      </c>
    </row>
    <row r="475" s="12" customFormat="1">
      <c r="A475" s="12"/>
      <c r="B475" s="199"/>
      <c r="C475" s="12"/>
      <c r="D475" s="185" t="s">
        <v>386</v>
      </c>
      <c r="E475" s="200" t="s">
        <v>328</v>
      </c>
      <c r="F475" s="201" t="s">
        <v>904</v>
      </c>
      <c r="G475" s="12"/>
      <c r="H475" s="202">
        <v>1.889</v>
      </c>
      <c r="I475" s="203"/>
      <c r="J475" s="12"/>
      <c r="K475" s="12"/>
      <c r="L475" s="199"/>
      <c r="M475" s="204"/>
      <c r="N475" s="205"/>
      <c r="O475" s="205"/>
      <c r="P475" s="205"/>
      <c r="Q475" s="205"/>
      <c r="R475" s="205"/>
      <c r="S475" s="205"/>
      <c r="T475" s="206"/>
      <c r="U475" s="12"/>
      <c r="V475" s="12"/>
      <c r="W475" s="12"/>
      <c r="X475" s="12"/>
      <c r="Y475" s="12"/>
      <c r="Z475" s="12"/>
      <c r="AA475" s="12"/>
      <c r="AB475" s="12"/>
      <c r="AC475" s="12"/>
      <c r="AD475" s="12"/>
      <c r="AE475" s="12"/>
      <c r="AT475" s="200" t="s">
        <v>386</v>
      </c>
      <c r="AU475" s="200" t="s">
        <v>80</v>
      </c>
      <c r="AV475" s="12" t="s">
        <v>86</v>
      </c>
      <c r="AW475" s="12" t="s">
        <v>30</v>
      </c>
      <c r="AX475" s="12" t="s">
        <v>73</v>
      </c>
      <c r="AY475" s="200" t="s">
        <v>131</v>
      </c>
    </row>
    <row r="476" s="12" customFormat="1">
      <c r="A476" s="12"/>
      <c r="B476" s="199"/>
      <c r="C476" s="12"/>
      <c r="D476" s="185" t="s">
        <v>386</v>
      </c>
      <c r="E476" s="200" t="s">
        <v>905</v>
      </c>
      <c r="F476" s="201" t="s">
        <v>906</v>
      </c>
      <c r="G476" s="12"/>
      <c r="H476" s="202">
        <v>13.502000000000001</v>
      </c>
      <c r="I476" s="203"/>
      <c r="J476" s="12"/>
      <c r="K476" s="12"/>
      <c r="L476" s="199"/>
      <c r="M476" s="204"/>
      <c r="N476" s="205"/>
      <c r="O476" s="205"/>
      <c r="P476" s="205"/>
      <c r="Q476" s="205"/>
      <c r="R476" s="205"/>
      <c r="S476" s="205"/>
      <c r="T476" s="206"/>
      <c r="U476" s="12"/>
      <c r="V476" s="12"/>
      <c r="W476" s="12"/>
      <c r="X476" s="12"/>
      <c r="Y476" s="12"/>
      <c r="Z476" s="12"/>
      <c r="AA476" s="12"/>
      <c r="AB476" s="12"/>
      <c r="AC476" s="12"/>
      <c r="AD476" s="12"/>
      <c r="AE476" s="12"/>
      <c r="AT476" s="200" t="s">
        <v>386</v>
      </c>
      <c r="AU476" s="200" t="s">
        <v>80</v>
      </c>
      <c r="AV476" s="12" t="s">
        <v>86</v>
      </c>
      <c r="AW476" s="12" t="s">
        <v>30</v>
      </c>
      <c r="AX476" s="12" t="s">
        <v>80</v>
      </c>
      <c r="AY476" s="200" t="s">
        <v>131</v>
      </c>
    </row>
    <row r="477" s="2" customFormat="1" ht="37.8" customHeight="1">
      <c r="A477" s="35"/>
      <c r="B477" s="171"/>
      <c r="C477" s="172" t="s">
        <v>907</v>
      </c>
      <c r="D477" s="172" t="s">
        <v>132</v>
      </c>
      <c r="E477" s="173" t="s">
        <v>908</v>
      </c>
      <c r="F477" s="174" t="s">
        <v>909</v>
      </c>
      <c r="G477" s="175" t="s">
        <v>495</v>
      </c>
      <c r="H477" s="176">
        <v>7.5</v>
      </c>
      <c r="I477" s="177"/>
      <c r="J477" s="178">
        <f>ROUND(I477*H477,2)</f>
        <v>0</v>
      </c>
      <c r="K477" s="174" t="s">
        <v>381</v>
      </c>
      <c r="L477" s="36"/>
      <c r="M477" s="179" t="s">
        <v>1</v>
      </c>
      <c r="N477" s="180" t="s">
        <v>38</v>
      </c>
      <c r="O477" s="74"/>
      <c r="P477" s="181">
        <f>O477*H477</f>
        <v>0</v>
      </c>
      <c r="Q477" s="181">
        <v>0</v>
      </c>
      <c r="R477" s="181">
        <f>Q477*H477</f>
        <v>0</v>
      </c>
      <c r="S477" s="181">
        <v>0</v>
      </c>
      <c r="T477" s="182">
        <f>S477*H477</f>
        <v>0</v>
      </c>
      <c r="U477" s="35"/>
      <c r="V477" s="35"/>
      <c r="W477" s="35"/>
      <c r="X477" s="35"/>
      <c r="Y477" s="35"/>
      <c r="Z477" s="35"/>
      <c r="AA477" s="35"/>
      <c r="AB477" s="35"/>
      <c r="AC477" s="35"/>
      <c r="AD477" s="35"/>
      <c r="AE477" s="35"/>
      <c r="AR477" s="183" t="s">
        <v>130</v>
      </c>
      <c r="AT477" s="183" t="s">
        <v>132</v>
      </c>
      <c r="AU477" s="183" t="s">
        <v>80</v>
      </c>
      <c r="AY477" s="16" t="s">
        <v>131</v>
      </c>
      <c r="BE477" s="184">
        <f>IF(N477="základní",J477,0)</f>
        <v>0</v>
      </c>
      <c r="BF477" s="184">
        <f>IF(N477="snížená",J477,0)</f>
        <v>0</v>
      </c>
      <c r="BG477" s="184">
        <f>IF(N477="zákl. přenesená",J477,0)</f>
        <v>0</v>
      </c>
      <c r="BH477" s="184">
        <f>IF(N477="sníž. přenesená",J477,0)</f>
        <v>0</v>
      </c>
      <c r="BI477" s="184">
        <f>IF(N477="nulová",J477,0)</f>
        <v>0</v>
      </c>
      <c r="BJ477" s="16" t="s">
        <v>80</v>
      </c>
      <c r="BK477" s="184">
        <f>ROUND(I477*H477,2)</f>
        <v>0</v>
      </c>
      <c r="BL477" s="16" t="s">
        <v>130</v>
      </c>
      <c r="BM477" s="183" t="s">
        <v>910</v>
      </c>
    </row>
    <row r="478" s="2" customFormat="1">
      <c r="A478" s="35"/>
      <c r="B478" s="36"/>
      <c r="C478" s="35"/>
      <c r="D478" s="185" t="s">
        <v>138</v>
      </c>
      <c r="E478" s="35"/>
      <c r="F478" s="186" t="s">
        <v>911</v>
      </c>
      <c r="G478" s="35"/>
      <c r="H478" s="35"/>
      <c r="I478" s="187"/>
      <c r="J478" s="35"/>
      <c r="K478" s="35"/>
      <c r="L478" s="36"/>
      <c r="M478" s="188"/>
      <c r="N478" s="189"/>
      <c r="O478" s="74"/>
      <c r="P478" s="74"/>
      <c r="Q478" s="74"/>
      <c r="R478" s="74"/>
      <c r="S478" s="74"/>
      <c r="T478" s="75"/>
      <c r="U478" s="35"/>
      <c r="V478" s="35"/>
      <c r="W478" s="35"/>
      <c r="X478" s="35"/>
      <c r="Y478" s="35"/>
      <c r="Z478" s="35"/>
      <c r="AA478" s="35"/>
      <c r="AB478" s="35"/>
      <c r="AC478" s="35"/>
      <c r="AD478" s="35"/>
      <c r="AE478" s="35"/>
      <c r="AT478" s="16" t="s">
        <v>138</v>
      </c>
      <c r="AU478" s="16" t="s">
        <v>80</v>
      </c>
    </row>
    <row r="479" s="2" customFormat="1">
      <c r="A479" s="35"/>
      <c r="B479" s="36"/>
      <c r="C479" s="35"/>
      <c r="D479" s="197" t="s">
        <v>384</v>
      </c>
      <c r="E479" s="35"/>
      <c r="F479" s="198" t="s">
        <v>912</v>
      </c>
      <c r="G479" s="35"/>
      <c r="H479" s="35"/>
      <c r="I479" s="187"/>
      <c r="J479" s="35"/>
      <c r="K479" s="35"/>
      <c r="L479" s="36"/>
      <c r="M479" s="188"/>
      <c r="N479" s="189"/>
      <c r="O479" s="74"/>
      <c r="P479" s="74"/>
      <c r="Q479" s="74"/>
      <c r="R479" s="74"/>
      <c r="S479" s="74"/>
      <c r="T479" s="75"/>
      <c r="U479" s="35"/>
      <c r="V479" s="35"/>
      <c r="W479" s="35"/>
      <c r="X479" s="35"/>
      <c r="Y479" s="35"/>
      <c r="Z479" s="35"/>
      <c r="AA479" s="35"/>
      <c r="AB479" s="35"/>
      <c r="AC479" s="35"/>
      <c r="AD479" s="35"/>
      <c r="AE479" s="35"/>
      <c r="AT479" s="16" t="s">
        <v>384</v>
      </c>
      <c r="AU479" s="16" t="s">
        <v>80</v>
      </c>
    </row>
    <row r="480" s="12" customFormat="1">
      <c r="A480" s="12"/>
      <c r="B480" s="199"/>
      <c r="C480" s="12"/>
      <c r="D480" s="185" t="s">
        <v>386</v>
      </c>
      <c r="E480" s="200" t="s">
        <v>913</v>
      </c>
      <c r="F480" s="201" t="s">
        <v>843</v>
      </c>
      <c r="G480" s="12"/>
      <c r="H480" s="202">
        <v>3.75</v>
      </c>
      <c r="I480" s="203"/>
      <c r="J480" s="12"/>
      <c r="K480" s="12"/>
      <c r="L480" s="199"/>
      <c r="M480" s="204"/>
      <c r="N480" s="205"/>
      <c r="O480" s="205"/>
      <c r="P480" s="205"/>
      <c r="Q480" s="205"/>
      <c r="R480" s="205"/>
      <c r="S480" s="205"/>
      <c r="T480" s="206"/>
      <c r="U480" s="12"/>
      <c r="V480" s="12"/>
      <c r="W480" s="12"/>
      <c r="X480" s="12"/>
      <c r="Y480" s="12"/>
      <c r="Z480" s="12"/>
      <c r="AA480" s="12"/>
      <c r="AB480" s="12"/>
      <c r="AC480" s="12"/>
      <c r="AD480" s="12"/>
      <c r="AE480" s="12"/>
      <c r="AT480" s="200" t="s">
        <v>386</v>
      </c>
      <c r="AU480" s="200" t="s">
        <v>80</v>
      </c>
      <c r="AV480" s="12" t="s">
        <v>86</v>
      </c>
      <c r="AW480" s="12" t="s">
        <v>30</v>
      </c>
      <c r="AX480" s="12" t="s">
        <v>73</v>
      </c>
      <c r="AY480" s="200" t="s">
        <v>131</v>
      </c>
    </row>
    <row r="481" s="12" customFormat="1">
      <c r="A481" s="12"/>
      <c r="B481" s="199"/>
      <c r="C481" s="12"/>
      <c r="D481" s="185" t="s">
        <v>386</v>
      </c>
      <c r="E481" s="200" t="s">
        <v>275</v>
      </c>
      <c r="F481" s="201" t="s">
        <v>844</v>
      </c>
      <c r="G481" s="12"/>
      <c r="H481" s="202">
        <v>3.75</v>
      </c>
      <c r="I481" s="203"/>
      <c r="J481" s="12"/>
      <c r="K481" s="12"/>
      <c r="L481" s="199"/>
      <c r="M481" s="204"/>
      <c r="N481" s="205"/>
      <c r="O481" s="205"/>
      <c r="P481" s="205"/>
      <c r="Q481" s="205"/>
      <c r="R481" s="205"/>
      <c r="S481" s="205"/>
      <c r="T481" s="206"/>
      <c r="U481" s="12"/>
      <c r="V481" s="12"/>
      <c r="W481" s="12"/>
      <c r="X481" s="12"/>
      <c r="Y481" s="12"/>
      <c r="Z481" s="12"/>
      <c r="AA481" s="12"/>
      <c r="AB481" s="12"/>
      <c r="AC481" s="12"/>
      <c r="AD481" s="12"/>
      <c r="AE481" s="12"/>
      <c r="AT481" s="200" t="s">
        <v>386</v>
      </c>
      <c r="AU481" s="200" t="s">
        <v>80</v>
      </c>
      <c r="AV481" s="12" t="s">
        <v>86</v>
      </c>
      <c r="AW481" s="12" t="s">
        <v>30</v>
      </c>
      <c r="AX481" s="12" t="s">
        <v>73</v>
      </c>
      <c r="AY481" s="200" t="s">
        <v>131</v>
      </c>
    </row>
    <row r="482" s="12" customFormat="1">
      <c r="A482" s="12"/>
      <c r="B482" s="199"/>
      <c r="C482" s="12"/>
      <c r="D482" s="185" t="s">
        <v>386</v>
      </c>
      <c r="E482" s="200" t="s">
        <v>914</v>
      </c>
      <c r="F482" s="201" t="s">
        <v>915</v>
      </c>
      <c r="G482" s="12"/>
      <c r="H482" s="202">
        <v>7.5</v>
      </c>
      <c r="I482" s="203"/>
      <c r="J482" s="12"/>
      <c r="K482" s="12"/>
      <c r="L482" s="199"/>
      <c r="M482" s="204"/>
      <c r="N482" s="205"/>
      <c r="O482" s="205"/>
      <c r="P482" s="205"/>
      <c r="Q482" s="205"/>
      <c r="R482" s="205"/>
      <c r="S482" s="205"/>
      <c r="T482" s="206"/>
      <c r="U482" s="12"/>
      <c r="V482" s="12"/>
      <c r="W482" s="12"/>
      <c r="X482" s="12"/>
      <c r="Y482" s="12"/>
      <c r="Z482" s="12"/>
      <c r="AA482" s="12"/>
      <c r="AB482" s="12"/>
      <c r="AC482" s="12"/>
      <c r="AD482" s="12"/>
      <c r="AE482" s="12"/>
      <c r="AT482" s="200" t="s">
        <v>386</v>
      </c>
      <c r="AU482" s="200" t="s">
        <v>80</v>
      </c>
      <c r="AV482" s="12" t="s">
        <v>86</v>
      </c>
      <c r="AW482" s="12" t="s">
        <v>30</v>
      </c>
      <c r="AX482" s="12" t="s">
        <v>80</v>
      </c>
      <c r="AY482" s="200" t="s">
        <v>131</v>
      </c>
    </row>
    <row r="483" s="2" customFormat="1" ht="44.25" customHeight="1">
      <c r="A483" s="35"/>
      <c r="B483" s="171"/>
      <c r="C483" s="172" t="s">
        <v>916</v>
      </c>
      <c r="D483" s="172" t="s">
        <v>132</v>
      </c>
      <c r="E483" s="173" t="s">
        <v>917</v>
      </c>
      <c r="F483" s="174" t="s">
        <v>500</v>
      </c>
      <c r="G483" s="175" t="s">
        <v>495</v>
      </c>
      <c r="H483" s="176">
        <v>62.473999999999997</v>
      </c>
      <c r="I483" s="177"/>
      <c r="J483" s="178">
        <f>ROUND(I483*H483,2)</f>
        <v>0</v>
      </c>
      <c r="K483" s="174" t="s">
        <v>381</v>
      </c>
      <c r="L483" s="36"/>
      <c r="M483" s="179" t="s">
        <v>1</v>
      </c>
      <c r="N483" s="180" t="s">
        <v>38</v>
      </c>
      <c r="O483" s="74"/>
      <c r="P483" s="181">
        <f>O483*H483</f>
        <v>0</v>
      </c>
      <c r="Q483" s="181">
        <v>0</v>
      </c>
      <c r="R483" s="181">
        <f>Q483*H483</f>
        <v>0</v>
      </c>
      <c r="S483" s="181">
        <v>0</v>
      </c>
      <c r="T483" s="182">
        <f>S483*H483</f>
        <v>0</v>
      </c>
      <c r="U483" s="35"/>
      <c r="V483" s="35"/>
      <c r="W483" s="35"/>
      <c r="X483" s="35"/>
      <c r="Y483" s="35"/>
      <c r="Z483" s="35"/>
      <c r="AA483" s="35"/>
      <c r="AB483" s="35"/>
      <c r="AC483" s="35"/>
      <c r="AD483" s="35"/>
      <c r="AE483" s="35"/>
      <c r="AR483" s="183" t="s">
        <v>130</v>
      </c>
      <c r="AT483" s="183" t="s">
        <v>132</v>
      </c>
      <c r="AU483" s="183" t="s">
        <v>80</v>
      </c>
      <c r="AY483" s="16" t="s">
        <v>131</v>
      </c>
      <c r="BE483" s="184">
        <f>IF(N483="základní",J483,0)</f>
        <v>0</v>
      </c>
      <c r="BF483" s="184">
        <f>IF(N483="snížená",J483,0)</f>
        <v>0</v>
      </c>
      <c r="BG483" s="184">
        <f>IF(N483="zákl. přenesená",J483,0)</f>
        <v>0</v>
      </c>
      <c r="BH483" s="184">
        <f>IF(N483="sníž. přenesená",J483,0)</f>
        <v>0</v>
      </c>
      <c r="BI483" s="184">
        <f>IF(N483="nulová",J483,0)</f>
        <v>0</v>
      </c>
      <c r="BJ483" s="16" t="s">
        <v>80</v>
      </c>
      <c r="BK483" s="184">
        <f>ROUND(I483*H483,2)</f>
        <v>0</v>
      </c>
      <c r="BL483" s="16" t="s">
        <v>130</v>
      </c>
      <c r="BM483" s="183" t="s">
        <v>918</v>
      </c>
    </row>
    <row r="484" s="2" customFormat="1">
      <c r="A484" s="35"/>
      <c r="B484" s="36"/>
      <c r="C484" s="35"/>
      <c r="D484" s="185" t="s">
        <v>138</v>
      </c>
      <c r="E484" s="35"/>
      <c r="F484" s="186" t="s">
        <v>500</v>
      </c>
      <c r="G484" s="35"/>
      <c r="H484" s="35"/>
      <c r="I484" s="187"/>
      <c r="J484" s="35"/>
      <c r="K484" s="35"/>
      <c r="L484" s="36"/>
      <c r="M484" s="188"/>
      <c r="N484" s="189"/>
      <c r="O484" s="74"/>
      <c r="P484" s="74"/>
      <c r="Q484" s="74"/>
      <c r="R484" s="74"/>
      <c r="S484" s="74"/>
      <c r="T484" s="75"/>
      <c r="U484" s="35"/>
      <c r="V484" s="35"/>
      <c r="W484" s="35"/>
      <c r="X484" s="35"/>
      <c r="Y484" s="35"/>
      <c r="Z484" s="35"/>
      <c r="AA484" s="35"/>
      <c r="AB484" s="35"/>
      <c r="AC484" s="35"/>
      <c r="AD484" s="35"/>
      <c r="AE484" s="35"/>
      <c r="AT484" s="16" t="s">
        <v>138</v>
      </c>
      <c r="AU484" s="16" t="s">
        <v>80</v>
      </c>
    </row>
    <row r="485" s="2" customFormat="1">
      <c r="A485" s="35"/>
      <c r="B485" s="36"/>
      <c r="C485" s="35"/>
      <c r="D485" s="197" t="s">
        <v>384</v>
      </c>
      <c r="E485" s="35"/>
      <c r="F485" s="198" t="s">
        <v>919</v>
      </c>
      <c r="G485" s="35"/>
      <c r="H485" s="35"/>
      <c r="I485" s="187"/>
      <c r="J485" s="35"/>
      <c r="K485" s="35"/>
      <c r="L485" s="36"/>
      <c r="M485" s="188"/>
      <c r="N485" s="189"/>
      <c r="O485" s="74"/>
      <c r="P485" s="74"/>
      <c r="Q485" s="74"/>
      <c r="R485" s="74"/>
      <c r="S485" s="74"/>
      <c r="T485" s="75"/>
      <c r="U485" s="35"/>
      <c r="V485" s="35"/>
      <c r="W485" s="35"/>
      <c r="X485" s="35"/>
      <c r="Y485" s="35"/>
      <c r="Z485" s="35"/>
      <c r="AA485" s="35"/>
      <c r="AB485" s="35"/>
      <c r="AC485" s="35"/>
      <c r="AD485" s="35"/>
      <c r="AE485" s="35"/>
      <c r="AT485" s="16" t="s">
        <v>384</v>
      </c>
      <c r="AU485" s="16" t="s">
        <v>80</v>
      </c>
    </row>
    <row r="486" s="12" customFormat="1">
      <c r="A486" s="12"/>
      <c r="B486" s="199"/>
      <c r="C486" s="12"/>
      <c r="D486" s="185" t="s">
        <v>386</v>
      </c>
      <c r="E486" s="200" t="s">
        <v>920</v>
      </c>
      <c r="F486" s="201" t="s">
        <v>829</v>
      </c>
      <c r="G486" s="12"/>
      <c r="H486" s="202">
        <v>19.73</v>
      </c>
      <c r="I486" s="203"/>
      <c r="J486" s="12"/>
      <c r="K486" s="12"/>
      <c r="L486" s="199"/>
      <c r="M486" s="204"/>
      <c r="N486" s="205"/>
      <c r="O486" s="205"/>
      <c r="P486" s="205"/>
      <c r="Q486" s="205"/>
      <c r="R486" s="205"/>
      <c r="S486" s="205"/>
      <c r="T486" s="206"/>
      <c r="U486" s="12"/>
      <c r="V486" s="12"/>
      <c r="W486" s="12"/>
      <c r="X486" s="12"/>
      <c r="Y486" s="12"/>
      <c r="Z486" s="12"/>
      <c r="AA486" s="12"/>
      <c r="AB486" s="12"/>
      <c r="AC486" s="12"/>
      <c r="AD486" s="12"/>
      <c r="AE486" s="12"/>
      <c r="AT486" s="200" t="s">
        <v>386</v>
      </c>
      <c r="AU486" s="200" t="s">
        <v>80</v>
      </c>
      <c r="AV486" s="12" t="s">
        <v>86</v>
      </c>
      <c r="AW486" s="12" t="s">
        <v>30</v>
      </c>
      <c r="AX486" s="12" t="s">
        <v>73</v>
      </c>
      <c r="AY486" s="200" t="s">
        <v>131</v>
      </c>
    </row>
    <row r="487" s="12" customFormat="1">
      <c r="A487" s="12"/>
      <c r="B487" s="199"/>
      <c r="C487" s="12"/>
      <c r="D487" s="185" t="s">
        <v>386</v>
      </c>
      <c r="E487" s="200" t="s">
        <v>277</v>
      </c>
      <c r="F487" s="201" t="s">
        <v>830</v>
      </c>
      <c r="G487" s="12"/>
      <c r="H487" s="202">
        <v>22.885999999999999</v>
      </c>
      <c r="I487" s="203"/>
      <c r="J487" s="12"/>
      <c r="K487" s="12"/>
      <c r="L487" s="199"/>
      <c r="M487" s="204"/>
      <c r="N487" s="205"/>
      <c r="O487" s="205"/>
      <c r="P487" s="205"/>
      <c r="Q487" s="205"/>
      <c r="R487" s="205"/>
      <c r="S487" s="205"/>
      <c r="T487" s="206"/>
      <c r="U487" s="12"/>
      <c r="V487" s="12"/>
      <c r="W487" s="12"/>
      <c r="X487" s="12"/>
      <c r="Y487" s="12"/>
      <c r="Z487" s="12"/>
      <c r="AA487" s="12"/>
      <c r="AB487" s="12"/>
      <c r="AC487" s="12"/>
      <c r="AD487" s="12"/>
      <c r="AE487" s="12"/>
      <c r="AT487" s="200" t="s">
        <v>386</v>
      </c>
      <c r="AU487" s="200" t="s">
        <v>80</v>
      </c>
      <c r="AV487" s="12" t="s">
        <v>86</v>
      </c>
      <c r="AW487" s="12" t="s">
        <v>30</v>
      </c>
      <c r="AX487" s="12" t="s">
        <v>73</v>
      </c>
      <c r="AY487" s="200" t="s">
        <v>131</v>
      </c>
    </row>
    <row r="488" s="12" customFormat="1">
      <c r="A488" s="12"/>
      <c r="B488" s="199"/>
      <c r="C488" s="12"/>
      <c r="D488" s="185" t="s">
        <v>386</v>
      </c>
      <c r="E488" s="200" t="s">
        <v>309</v>
      </c>
      <c r="F488" s="201" t="s">
        <v>831</v>
      </c>
      <c r="G488" s="12"/>
      <c r="H488" s="202">
        <v>19.858000000000001</v>
      </c>
      <c r="I488" s="203"/>
      <c r="J488" s="12"/>
      <c r="K488" s="12"/>
      <c r="L488" s="199"/>
      <c r="M488" s="204"/>
      <c r="N488" s="205"/>
      <c r="O488" s="205"/>
      <c r="P488" s="205"/>
      <c r="Q488" s="205"/>
      <c r="R488" s="205"/>
      <c r="S488" s="205"/>
      <c r="T488" s="206"/>
      <c r="U488" s="12"/>
      <c r="V488" s="12"/>
      <c r="W488" s="12"/>
      <c r="X488" s="12"/>
      <c r="Y488" s="12"/>
      <c r="Z488" s="12"/>
      <c r="AA488" s="12"/>
      <c r="AB488" s="12"/>
      <c r="AC488" s="12"/>
      <c r="AD488" s="12"/>
      <c r="AE488" s="12"/>
      <c r="AT488" s="200" t="s">
        <v>386</v>
      </c>
      <c r="AU488" s="200" t="s">
        <v>80</v>
      </c>
      <c r="AV488" s="12" t="s">
        <v>86</v>
      </c>
      <c r="AW488" s="12" t="s">
        <v>30</v>
      </c>
      <c r="AX488" s="12" t="s">
        <v>73</v>
      </c>
      <c r="AY488" s="200" t="s">
        <v>131</v>
      </c>
    </row>
    <row r="489" s="12" customFormat="1">
      <c r="A489" s="12"/>
      <c r="B489" s="199"/>
      <c r="C489" s="12"/>
      <c r="D489" s="185" t="s">
        <v>386</v>
      </c>
      <c r="E489" s="200" t="s">
        <v>921</v>
      </c>
      <c r="F489" s="201" t="s">
        <v>922</v>
      </c>
      <c r="G489" s="12"/>
      <c r="H489" s="202">
        <v>62.473999999999997</v>
      </c>
      <c r="I489" s="203"/>
      <c r="J489" s="12"/>
      <c r="K489" s="12"/>
      <c r="L489" s="199"/>
      <c r="M489" s="204"/>
      <c r="N489" s="205"/>
      <c r="O489" s="205"/>
      <c r="P489" s="205"/>
      <c r="Q489" s="205"/>
      <c r="R489" s="205"/>
      <c r="S489" s="205"/>
      <c r="T489" s="206"/>
      <c r="U489" s="12"/>
      <c r="V489" s="12"/>
      <c r="W489" s="12"/>
      <c r="X489" s="12"/>
      <c r="Y489" s="12"/>
      <c r="Z489" s="12"/>
      <c r="AA489" s="12"/>
      <c r="AB489" s="12"/>
      <c r="AC489" s="12"/>
      <c r="AD489" s="12"/>
      <c r="AE489" s="12"/>
      <c r="AT489" s="200" t="s">
        <v>386</v>
      </c>
      <c r="AU489" s="200" t="s">
        <v>80</v>
      </c>
      <c r="AV489" s="12" t="s">
        <v>86</v>
      </c>
      <c r="AW489" s="12" t="s">
        <v>30</v>
      </c>
      <c r="AX489" s="12" t="s">
        <v>80</v>
      </c>
      <c r="AY489" s="200" t="s">
        <v>131</v>
      </c>
    </row>
    <row r="490" s="2" customFormat="1" ht="44.25" customHeight="1">
      <c r="A490" s="35"/>
      <c r="B490" s="171"/>
      <c r="C490" s="172" t="s">
        <v>923</v>
      </c>
      <c r="D490" s="172" t="s">
        <v>132</v>
      </c>
      <c r="E490" s="173" t="s">
        <v>924</v>
      </c>
      <c r="F490" s="174" t="s">
        <v>925</v>
      </c>
      <c r="G490" s="175" t="s">
        <v>495</v>
      </c>
      <c r="H490" s="176">
        <v>81.745000000000005</v>
      </c>
      <c r="I490" s="177"/>
      <c r="J490" s="178">
        <f>ROUND(I490*H490,2)</f>
        <v>0</v>
      </c>
      <c r="K490" s="174" t="s">
        <v>381</v>
      </c>
      <c r="L490" s="36"/>
      <c r="M490" s="179" t="s">
        <v>1</v>
      </c>
      <c r="N490" s="180" t="s">
        <v>38</v>
      </c>
      <c r="O490" s="74"/>
      <c r="P490" s="181">
        <f>O490*H490</f>
        <v>0</v>
      </c>
      <c r="Q490" s="181">
        <v>0</v>
      </c>
      <c r="R490" s="181">
        <f>Q490*H490</f>
        <v>0</v>
      </c>
      <c r="S490" s="181">
        <v>0</v>
      </c>
      <c r="T490" s="182">
        <f>S490*H490</f>
        <v>0</v>
      </c>
      <c r="U490" s="35"/>
      <c r="V490" s="35"/>
      <c r="W490" s="35"/>
      <c r="X490" s="35"/>
      <c r="Y490" s="35"/>
      <c r="Z490" s="35"/>
      <c r="AA490" s="35"/>
      <c r="AB490" s="35"/>
      <c r="AC490" s="35"/>
      <c r="AD490" s="35"/>
      <c r="AE490" s="35"/>
      <c r="AR490" s="183" t="s">
        <v>130</v>
      </c>
      <c r="AT490" s="183" t="s">
        <v>132</v>
      </c>
      <c r="AU490" s="183" t="s">
        <v>80</v>
      </c>
      <c r="AY490" s="16" t="s">
        <v>131</v>
      </c>
      <c r="BE490" s="184">
        <f>IF(N490="základní",J490,0)</f>
        <v>0</v>
      </c>
      <c r="BF490" s="184">
        <f>IF(N490="snížená",J490,0)</f>
        <v>0</v>
      </c>
      <c r="BG490" s="184">
        <f>IF(N490="zákl. přenesená",J490,0)</f>
        <v>0</v>
      </c>
      <c r="BH490" s="184">
        <f>IF(N490="sníž. přenesená",J490,0)</f>
        <v>0</v>
      </c>
      <c r="BI490" s="184">
        <f>IF(N490="nulová",J490,0)</f>
        <v>0</v>
      </c>
      <c r="BJ490" s="16" t="s">
        <v>80</v>
      </c>
      <c r="BK490" s="184">
        <f>ROUND(I490*H490,2)</f>
        <v>0</v>
      </c>
      <c r="BL490" s="16" t="s">
        <v>130</v>
      </c>
      <c r="BM490" s="183" t="s">
        <v>926</v>
      </c>
    </row>
    <row r="491" s="2" customFormat="1">
      <c r="A491" s="35"/>
      <c r="B491" s="36"/>
      <c r="C491" s="35"/>
      <c r="D491" s="185" t="s">
        <v>138</v>
      </c>
      <c r="E491" s="35"/>
      <c r="F491" s="186" t="s">
        <v>925</v>
      </c>
      <c r="G491" s="35"/>
      <c r="H491" s="35"/>
      <c r="I491" s="187"/>
      <c r="J491" s="35"/>
      <c r="K491" s="35"/>
      <c r="L491" s="36"/>
      <c r="M491" s="188"/>
      <c r="N491" s="189"/>
      <c r="O491" s="74"/>
      <c r="P491" s="74"/>
      <c r="Q491" s="74"/>
      <c r="R491" s="74"/>
      <c r="S491" s="74"/>
      <c r="T491" s="75"/>
      <c r="U491" s="35"/>
      <c r="V491" s="35"/>
      <c r="W491" s="35"/>
      <c r="X491" s="35"/>
      <c r="Y491" s="35"/>
      <c r="Z491" s="35"/>
      <c r="AA491" s="35"/>
      <c r="AB491" s="35"/>
      <c r="AC491" s="35"/>
      <c r="AD491" s="35"/>
      <c r="AE491" s="35"/>
      <c r="AT491" s="16" t="s">
        <v>138</v>
      </c>
      <c r="AU491" s="16" t="s">
        <v>80</v>
      </c>
    </row>
    <row r="492" s="2" customFormat="1">
      <c r="A492" s="35"/>
      <c r="B492" s="36"/>
      <c r="C492" s="35"/>
      <c r="D492" s="197" t="s">
        <v>384</v>
      </c>
      <c r="E492" s="35"/>
      <c r="F492" s="198" t="s">
        <v>927</v>
      </c>
      <c r="G492" s="35"/>
      <c r="H492" s="35"/>
      <c r="I492" s="187"/>
      <c r="J492" s="35"/>
      <c r="K492" s="35"/>
      <c r="L492" s="36"/>
      <c r="M492" s="188"/>
      <c r="N492" s="189"/>
      <c r="O492" s="74"/>
      <c r="P492" s="74"/>
      <c r="Q492" s="74"/>
      <c r="R492" s="74"/>
      <c r="S492" s="74"/>
      <c r="T492" s="75"/>
      <c r="U492" s="35"/>
      <c r="V492" s="35"/>
      <c r="W492" s="35"/>
      <c r="X492" s="35"/>
      <c r="Y492" s="35"/>
      <c r="Z492" s="35"/>
      <c r="AA492" s="35"/>
      <c r="AB492" s="35"/>
      <c r="AC492" s="35"/>
      <c r="AD492" s="35"/>
      <c r="AE492" s="35"/>
      <c r="AT492" s="16" t="s">
        <v>384</v>
      </c>
      <c r="AU492" s="16" t="s">
        <v>80</v>
      </c>
    </row>
    <row r="493" s="12" customFormat="1">
      <c r="A493" s="12"/>
      <c r="B493" s="199"/>
      <c r="C493" s="12"/>
      <c r="D493" s="185" t="s">
        <v>386</v>
      </c>
      <c r="E493" s="200" t="s">
        <v>928</v>
      </c>
      <c r="F493" s="201" t="s">
        <v>832</v>
      </c>
      <c r="G493" s="12"/>
      <c r="H493" s="202">
        <v>2.4689999999999999</v>
      </c>
      <c r="I493" s="203"/>
      <c r="J493" s="12"/>
      <c r="K493" s="12"/>
      <c r="L493" s="199"/>
      <c r="M493" s="204"/>
      <c r="N493" s="205"/>
      <c r="O493" s="205"/>
      <c r="P493" s="205"/>
      <c r="Q493" s="205"/>
      <c r="R493" s="205"/>
      <c r="S493" s="205"/>
      <c r="T493" s="206"/>
      <c r="U493" s="12"/>
      <c r="V493" s="12"/>
      <c r="W493" s="12"/>
      <c r="X493" s="12"/>
      <c r="Y493" s="12"/>
      <c r="Z493" s="12"/>
      <c r="AA493" s="12"/>
      <c r="AB493" s="12"/>
      <c r="AC493" s="12"/>
      <c r="AD493" s="12"/>
      <c r="AE493" s="12"/>
      <c r="AT493" s="200" t="s">
        <v>386</v>
      </c>
      <c r="AU493" s="200" t="s">
        <v>80</v>
      </c>
      <c r="AV493" s="12" t="s">
        <v>86</v>
      </c>
      <c r="AW493" s="12" t="s">
        <v>30</v>
      </c>
      <c r="AX493" s="12" t="s">
        <v>73</v>
      </c>
      <c r="AY493" s="200" t="s">
        <v>131</v>
      </c>
    </row>
    <row r="494" s="12" customFormat="1">
      <c r="A494" s="12"/>
      <c r="B494" s="199"/>
      <c r="C494" s="12"/>
      <c r="D494" s="185" t="s">
        <v>386</v>
      </c>
      <c r="E494" s="200" t="s">
        <v>278</v>
      </c>
      <c r="F494" s="201" t="s">
        <v>833</v>
      </c>
      <c r="G494" s="12"/>
      <c r="H494" s="202">
        <v>2.8809999999999998</v>
      </c>
      <c r="I494" s="203"/>
      <c r="J494" s="12"/>
      <c r="K494" s="12"/>
      <c r="L494" s="199"/>
      <c r="M494" s="204"/>
      <c r="N494" s="205"/>
      <c r="O494" s="205"/>
      <c r="P494" s="205"/>
      <c r="Q494" s="205"/>
      <c r="R494" s="205"/>
      <c r="S494" s="205"/>
      <c r="T494" s="206"/>
      <c r="U494" s="12"/>
      <c r="V494" s="12"/>
      <c r="W494" s="12"/>
      <c r="X494" s="12"/>
      <c r="Y494" s="12"/>
      <c r="Z494" s="12"/>
      <c r="AA494" s="12"/>
      <c r="AB494" s="12"/>
      <c r="AC494" s="12"/>
      <c r="AD494" s="12"/>
      <c r="AE494" s="12"/>
      <c r="AT494" s="200" t="s">
        <v>386</v>
      </c>
      <c r="AU494" s="200" t="s">
        <v>80</v>
      </c>
      <c r="AV494" s="12" t="s">
        <v>86</v>
      </c>
      <c r="AW494" s="12" t="s">
        <v>30</v>
      </c>
      <c r="AX494" s="12" t="s">
        <v>73</v>
      </c>
      <c r="AY494" s="200" t="s">
        <v>131</v>
      </c>
    </row>
    <row r="495" s="12" customFormat="1">
      <c r="A495" s="12"/>
      <c r="B495" s="199"/>
      <c r="C495" s="12"/>
      <c r="D495" s="185" t="s">
        <v>386</v>
      </c>
      <c r="E495" s="200" t="s">
        <v>310</v>
      </c>
      <c r="F495" s="201" t="s">
        <v>834</v>
      </c>
      <c r="G495" s="12"/>
      <c r="H495" s="202">
        <v>1.3660000000000001</v>
      </c>
      <c r="I495" s="203"/>
      <c r="J495" s="12"/>
      <c r="K495" s="12"/>
      <c r="L495" s="199"/>
      <c r="M495" s="204"/>
      <c r="N495" s="205"/>
      <c r="O495" s="205"/>
      <c r="P495" s="205"/>
      <c r="Q495" s="205"/>
      <c r="R495" s="205"/>
      <c r="S495" s="205"/>
      <c r="T495" s="206"/>
      <c r="U495" s="12"/>
      <c r="V495" s="12"/>
      <c r="W495" s="12"/>
      <c r="X495" s="12"/>
      <c r="Y495" s="12"/>
      <c r="Z495" s="12"/>
      <c r="AA495" s="12"/>
      <c r="AB495" s="12"/>
      <c r="AC495" s="12"/>
      <c r="AD495" s="12"/>
      <c r="AE495" s="12"/>
      <c r="AT495" s="200" t="s">
        <v>386</v>
      </c>
      <c r="AU495" s="200" t="s">
        <v>80</v>
      </c>
      <c r="AV495" s="12" t="s">
        <v>86</v>
      </c>
      <c r="AW495" s="12" t="s">
        <v>30</v>
      </c>
      <c r="AX495" s="12" t="s">
        <v>73</v>
      </c>
      <c r="AY495" s="200" t="s">
        <v>131</v>
      </c>
    </row>
    <row r="496" s="12" customFormat="1">
      <c r="A496" s="12"/>
      <c r="B496" s="199"/>
      <c r="C496" s="12"/>
      <c r="D496" s="185" t="s">
        <v>386</v>
      </c>
      <c r="E496" s="200" t="s">
        <v>329</v>
      </c>
      <c r="F496" s="201" t="s">
        <v>835</v>
      </c>
      <c r="G496" s="12"/>
      <c r="H496" s="202">
        <v>1.5609999999999999</v>
      </c>
      <c r="I496" s="203"/>
      <c r="J496" s="12"/>
      <c r="K496" s="12"/>
      <c r="L496" s="199"/>
      <c r="M496" s="204"/>
      <c r="N496" s="205"/>
      <c r="O496" s="205"/>
      <c r="P496" s="205"/>
      <c r="Q496" s="205"/>
      <c r="R496" s="205"/>
      <c r="S496" s="205"/>
      <c r="T496" s="206"/>
      <c r="U496" s="12"/>
      <c r="V496" s="12"/>
      <c r="W496" s="12"/>
      <c r="X496" s="12"/>
      <c r="Y496" s="12"/>
      <c r="Z496" s="12"/>
      <c r="AA496" s="12"/>
      <c r="AB496" s="12"/>
      <c r="AC496" s="12"/>
      <c r="AD496" s="12"/>
      <c r="AE496" s="12"/>
      <c r="AT496" s="200" t="s">
        <v>386</v>
      </c>
      <c r="AU496" s="200" t="s">
        <v>80</v>
      </c>
      <c r="AV496" s="12" t="s">
        <v>86</v>
      </c>
      <c r="AW496" s="12" t="s">
        <v>30</v>
      </c>
      <c r="AX496" s="12" t="s">
        <v>73</v>
      </c>
      <c r="AY496" s="200" t="s">
        <v>131</v>
      </c>
    </row>
    <row r="497" s="12" customFormat="1">
      <c r="A497" s="12"/>
      <c r="B497" s="199"/>
      <c r="C497" s="12"/>
      <c r="D497" s="185" t="s">
        <v>386</v>
      </c>
      <c r="E497" s="200" t="s">
        <v>334</v>
      </c>
      <c r="F497" s="201" t="s">
        <v>836</v>
      </c>
      <c r="G497" s="12"/>
      <c r="H497" s="202">
        <v>24.350000000000001</v>
      </c>
      <c r="I497" s="203"/>
      <c r="J497" s="12"/>
      <c r="K497" s="12"/>
      <c r="L497" s="199"/>
      <c r="M497" s="204"/>
      <c r="N497" s="205"/>
      <c r="O497" s="205"/>
      <c r="P497" s="205"/>
      <c r="Q497" s="205"/>
      <c r="R497" s="205"/>
      <c r="S497" s="205"/>
      <c r="T497" s="206"/>
      <c r="U497" s="12"/>
      <c r="V497" s="12"/>
      <c r="W497" s="12"/>
      <c r="X497" s="12"/>
      <c r="Y497" s="12"/>
      <c r="Z497" s="12"/>
      <c r="AA497" s="12"/>
      <c r="AB497" s="12"/>
      <c r="AC497" s="12"/>
      <c r="AD497" s="12"/>
      <c r="AE497" s="12"/>
      <c r="AT497" s="200" t="s">
        <v>386</v>
      </c>
      <c r="AU497" s="200" t="s">
        <v>80</v>
      </c>
      <c r="AV497" s="12" t="s">
        <v>86</v>
      </c>
      <c r="AW497" s="12" t="s">
        <v>30</v>
      </c>
      <c r="AX497" s="12" t="s">
        <v>73</v>
      </c>
      <c r="AY497" s="200" t="s">
        <v>131</v>
      </c>
    </row>
    <row r="498" s="12" customFormat="1">
      <c r="A498" s="12"/>
      <c r="B498" s="199"/>
      <c r="C498" s="12"/>
      <c r="D498" s="185" t="s">
        <v>386</v>
      </c>
      <c r="E498" s="200" t="s">
        <v>339</v>
      </c>
      <c r="F498" s="201" t="s">
        <v>839</v>
      </c>
      <c r="G498" s="12"/>
      <c r="H498" s="202">
        <v>30.056000000000001</v>
      </c>
      <c r="I498" s="203"/>
      <c r="J498" s="12"/>
      <c r="K498" s="12"/>
      <c r="L498" s="199"/>
      <c r="M498" s="204"/>
      <c r="N498" s="205"/>
      <c r="O498" s="205"/>
      <c r="P498" s="205"/>
      <c r="Q498" s="205"/>
      <c r="R498" s="205"/>
      <c r="S498" s="205"/>
      <c r="T498" s="206"/>
      <c r="U498" s="12"/>
      <c r="V498" s="12"/>
      <c r="W498" s="12"/>
      <c r="X498" s="12"/>
      <c r="Y498" s="12"/>
      <c r="Z498" s="12"/>
      <c r="AA498" s="12"/>
      <c r="AB498" s="12"/>
      <c r="AC498" s="12"/>
      <c r="AD498" s="12"/>
      <c r="AE498" s="12"/>
      <c r="AT498" s="200" t="s">
        <v>386</v>
      </c>
      <c r="AU498" s="200" t="s">
        <v>80</v>
      </c>
      <c r="AV498" s="12" t="s">
        <v>86</v>
      </c>
      <c r="AW498" s="12" t="s">
        <v>30</v>
      </c>
      <c r="AX498" s="12" t="s">
        <v>73</v>
      </c>
      <c r="AY498" s="200" t="s">
        <v>131</v>
      </c>
    </row>
    <row r="499" s="12" customFormat="1">
      <c r="A499" s="12"/>
      <c r="B499" s="199"/>
      <c r="C499" s="12"/>
      <c r="D499" s="185" t="s">
        <v>386</v>
      </c>
      <c r="E499" s="200" t="s">
        <v>344</v>
      </c>
      <c r="F499" s="201" t="s">
        <v>840</v>
      </c>
      <c r="G499" s="12"/>
      <c r="H499" s="202">
        <v>19.062000000000001</v>
      </c>
      <c r="I499" s="203"/>
      <c r="J499" s="12"/>
      <c r="K499" s="12"/>
      <c r="L499" s="199"/>
      <c r="M499" s="204"/>
      <c r="N499" s="205"/>
      <c r="O499" s="205"/>
      <c r="P499" s="205"/>
      <c r="Q499" s="205"/>
      <c r="R499" s="205"/>
      <c r="S499" s="205"/>
      <c r="T499" s="206"/>
      <c r="U499" s="12"/>
      <c r="V499" s="12"/>
      <c r="W499" s="12"/>
      <c r="X499" s="12"/>
      <c r="Y499" s="12"/>
      <c r="Z499" s="12"/>
      <c r="AA499" s="12"/>
      <c r="AB499" s="12"/>
      <c r="AC499" s="12"/>
      <c r="AD499" s="12"/>
      <c r="AE499" s="12"/>
      <c r="AT499" s="200" t="s">
        <v>386</v>
      </c>
      <c r="AU499" s="200" t="s">
        <v>80</v>
      </c>
      <c r="AV499" s="12" t="s">
        <v>86</v>
      </c>
      <c r="AW499" s="12" t="s">
        <v>30</v>
      </c>
      <c r="AX499" s="12" t="s">
        <v>73</v>
      </c>
      <c r="AY499" s="200" t="s">
        <v>131</v>
      </c>
    </row>
    <row r="500" s="12" customFormat="1">
      <c r="A500" s="12"/>
      <c r="B500" s="199"/>
      <c r="C500" s="12"/>
      <c r="D500" s="185" t="s">
        <v>386</v>
      </c>
      <c r="E500" s="200" t="s">
        <v>929</v>
      </c>
      <c r="F500" s="201" t="s">
        <v>930</v>
      </c>
      <c r="G500" s="12"/>
      <c r="H500" s="202">
        <v>81.745000000000005</v>
      </c>
      <c r="I500" s="203"/>
      <c r="J500" s="12"/>
      <c r="K500" s="12"/>
      <c r="L500" s="199"/>
      <c r="M500" s="204"/>
      <c r="N500" s="205"/>
      <c r="O500" s="205"/>
      <c r="P500" s="205"/>
      <c r="Q500" s="205"/>
      <c r="R500" s="205"/>
      <c r="S500" s="205"/>
      <c r="T500" s="206"/>
      <c r="U500" s="12"/>
      <c r="V500" s="12"/>
      <c r="W500" s="12"/>
      <c r="X500" s="12"/>
      <c r="Y500" s="12"/>
      <c r="Z500" s="12"/>
      <c r="AA500" s="12"/>
      <c r="AB500" s="12"/>
      <c r="AC500" s="12"/>
      <c r="AD500" s="12"/>
      <c r="AE500" s="12"/>
      <c r="AT500" s="200" t="s">
        <v>386</v>
      </c>
      <c r="AU500" s="200" t="s">
        <v>80</v>
      </c>
      <c r="AV500" s="12" t="s">
        <v>86</v>
      </c>
      <c r="AW500" s="12" t="s">
        <v>30</v>
      </c>
      <c r="AX500" s="12" t="s">
        <v>80</v>
      </c>
      <c r="AY500" s="200" t="s">
        <v>131</v>
      </c>
    </row>
    <row r="501" s="11" customFormat="1" ht="25.92" customHeight="1">
      <c r="A501" s="11"/>
      <c r="B501" s="160"/>
      <c r="C501" s="11"/>
      <c r="D501" s="161" t="s">
        <v>72</v>
      </c>
      <c r="E501" s="162" t="s">
        <v>931</v>
      </c>
      <c r="F501" s="162" t="s">
        <v>932</v>
      </c>
      <c r="G501" s="11"/>
      <c r="H501" s="11"/>
      <c r="I501" s="163"/>
      <c r="J501" s="164">
        <f>BK501</f>
        <v>0</v>
      </c>
      <c r="K501" s="11"/>
      <c r="L501" s="160"/>
      <c r="M501" s="165"/>
      <c r="N501" s="166"/>
      <c r="O501" s="166"/>
      <c r="P501" s="167">
        <f>SUM(P502:P504)</f>
        <v>0</v>
      </c>
      <c r="Q501" s="166"/>
      <c r="R501" s="167">
        <f>SUM(R502:R504)</f>
        <v>0</v>
      </c>
      <c r="S501" s="166"/>
      <c r="T501" s="168">
        <f>SUM(T502:T504)</f>
        <v>0</v>
      </c>
      <c r="U501" s="11"/>
      <c r="V501" s="11"/>
      <c r="W501" s="11"/>
      <c r="X501" s="11"/>
      <c r="Y501" s="11"/>
      <c r="Z501" s="11"/>
      <c r="AA501" s="11"/>
      <c r="AB501" s="11"/>
      <c r="AC501" s="11"/>
      <c r="AD501" s="11"/>
      <c r="AE501" s="11"/>
      <c r="AR501" s="161" t="s">
        <v>130</v>
      </c>
      <c r="AT501" s="169" t="s">
        <v>72</v>
      </c>
      <c r="AU501" s="169" t="s">
        <v>73</v>
      </c>
      <c r="AY501" s="161" t="s">
        <v>131</v>
      </c>
      <c r="BK501" s="170">
        <f>SUM(BK502:BK504)</f>
        <v>0</v>
      </c>
    </row>
    <row r="502" s="2" customFormat="1" ht="33" customHeight="1">
      <c r="A502" s="35"/>
      <c r="B502" s="171"/>
      <c r="C502" s="172" t="s">
        <v>933</v>
      </c>
      <c r="D502" s="172" t="s">
        <v>132</v>
      </c>
      <c r="E502" s="173" t="s">
        <v>934</v>
      </c>
      <c r="F502" s="174" t="s">
        <v>935</v>
      </c>
      <c r="G502" s="175" t="s">
        <v>495</v>
      </c>
      <c r="H502" s="176">
        <v>98.010999999999996</v>
      </c>
      <c r="I502" s="177"/>
      <c r="J502" s="178">
        <f>ROUND(I502*H502,2)</f>
        <v>0</v>
      </c>
      <c r="K502" s="174" t="s">
        <v>381</v>
      </c>
      <c r="L502" s="36"/>
      <c r="M502" s="179" t="s">
        <v>1</v>
      </c>
      <c r="N502" s="180" t="s">
        <v>38</v>
      </c>
      <c r="O502" s="74"/>
      <c r="P502" s="181">
        <f>O502*H502</f>
        <v>0</v>
      </c>
      <c r="Q502" s="181">
        <v>0</v>
      </c>
      <c r="R502" s="181">
        <f>Q502*H502</f>
        <v>0</v>
      </c>
      <c r="S502" s="181">
        <v>0</v>
      </c>
      <c r="T502" s="182">
        <f>S502*H502</f>
        <v>0</v>
      </c>
      <c r="U502" s="35"/>
      <c r="V502" s="35"/>
      <c r="W502" s="35"/>
      <c r="X502" s="35"/>
      <c r="Y502" s="35"/>
      <c r="Z502" s="35"/>
      <c r="AA502" s="35"/>
      <c r="AB502" s="35"/>
      <c r="AC502" s="35"/>
      <c r="AD502" s="35"/>
      <c r="AE502" s="35"/>
      <c r="AR502" s="183" t="s">
        <v>130</v>
      </c>
      <c r="AT502" s="183" t="s">
        <v>132</v>
      </c>
      <c r="AU502" s="183" t="s">
        <v>80</v>
      </c>
      <c r="AY502" s="16" t="s">
        <v>131</v>
      </c>
      <c r="BE502" s="184">
        <f>IF(N502="základní",J502,0)</f>
        <v>0</v>
      </c>
      <c r="BF502" s="184">
        <f>IF(N502="snížená",J502,0)</f>
        <v>0</v>
      </c>
      <c r="BG502" s="184">
        <f>IF(N502="zákl. přenesená",J502,0)</f>
        <v>0</v>
      </c>
      <c r="BH502" s="184">
        <f>IF(N502="sníž. přenesená",J502,0)</f>
        <v>0</v>
      </c>
      <c r="BI502" s="184">
        <f>IF(N502="nulová",J502,0)</f>
        <v>0</v>
      </c>
      <c r="BJ502" s="16" t="s">
        <v>80</v>
      </c>
      <c r="BK502" s="184">
        <f>ROUND(I502*H502,2)</f>
        <v>0</v>
      </c>
      <c r="BL502" s="16" t="s">
        <v>130</v>
      </c>
      <c r="BM502" s="183" t="s">
        <v>936</v>
      </c>
    </row>
    <row r="503" s="2" customFormat="1">
      <c r="A503" s="35"/>
      <c r="B503" s="36"/>
      <c r="C503" s="35"/>
      <c r="D503" s="185" t="s">
        <v>138</v>
      </c>
      <c r="E503" s="35"/>
      <c r="F503" s="186" t="s">
        <v>937</v>
      </c>
      <c r="G503" s="35"/>
      <c r="H503" s="35"/>
      <c r="I503" s="187"/>
      <c r="J503" s="35"/>
      <c r="K503" s="35"/>
      <c r="L503" s="36"/>
      <c r="M503" s="188"/>
      <c r="N503" s="189"/>
      <c r="O503" s="74"/>
      <c r="P503" s="74"/>
      <c r="Q503" s="74"/>
      <c r="R503" s="74"/>
      <c r="S503" s="74"/>
      <c r="T503" s="75"/>
      <c r="U503" s="35"/>
      <c r="V503" s="35"/>
      <c r="W503" s="35"/>
      <c r="X503" s="35"/>
      <c r="Y503" s="35"/>
      <c r="Z503" s="35"/>
      <c r="AA503" s="35"/>
      <c r="AB503" s="35"/>
      <c r="AC503" s="35"/>
      <c r="AD503" s="35"/>
      <c r="AE503" s="35"/>
      <c r="AT503" s="16" t="s">
        <v>138</v>
      </c>
      <c r="AU503" s="16" t="s">
        <v>80</v>
      </c>
    </row>
    <row r="504" s="2" customFormat="1">
      <c r="A504" s="35"/>
      <c r="B504" s="36"/>
      <c r="C504" s="35"/>
      <c r="D504" s="197" t="s">
        <v>384</v>
      </c>
      <c r="E504" s="35"/>
      <c r="F504" s="198" t="s">
        <v>938</v>
      </c>
      <c r="G504" s="35"/>
      <c r="H504" s="35"/>
      <c r="I504" s="187"/>
      <c r="J504" s="35"/>
      <c r="K504" s="35"/>
      <c r="L504" s="36"/>
      <c r="M504" s="191"/>
      <c r="N504" s="192"/>
      <c r="O504" s="193"/>
      <c r="P504" s="193"/>
      <c r="Q504" s="193"/>
      <c r="R504" s="193"/>
      <c r="S504" s="193"/>
      <c r="T504" s="194"/>
      <c r="U504" s="35"/>
      <c r="V504" s="35"/>
      <c r="W504" s="35"/>
      <c r="X504" s="35"/>
      <c r="Y504" s="35"/>
      <c r="Z504" s="35"/>
      <c r="AA504" s="35"/>
      <c r="AB504" s="35"/>
      <c r="AC504" s="35"/>
      <c r="AD504" s="35"/>
      <c r="AE504" s="35"/>
      <c r="AT504" s="16" t="s">
        <v>384</v>
      </c>
      <c r="AU504" s="16" t="s">
        <v>80</v>
      </c>
    </row>
    <row r="505" s="2" customFormat="1" ht="6.96" customHeight="1">
      <c r="A505" s="35"/>
      <c r="B505" s="57"/>
      <c r="C505" s="58"/>
      <c r="D505" s="58"/>
      <c r="E505" s="58"/>
      <c r="F505" s="58"/>
      <c r="G505" s="58"/>
      <c r="H505" s="58"/>
      <c r="I505" s="58"/>
      <c r="J505" s="58"/>
      <c r="K505" s="58"/>
      <c r="L505" s="36"/>
      <c r="M505" s="35"/>
      <c r="O505" s="35"/>
      <c r="P505" s="35"/>
      <c r="Q505" s="35"/>
      <c r="R505" s="35"/>
      <c r="S505" s="35"/>
      <c r="T505" s="35"/>
      <c r="U505" s="35"/>
      <c r="V505" s="35"/>
      <c r="W505" s="35"/>
      <c r="X505" s="35"/>
      <c r="Y505" s="35"/>
      <c r="Z505" s="35"/>
      <c r="AA505" s="35"/>
      <c r="AB505" s="35"/>
      <c r="AC505" s="35"/>
      <c r="AD505" s="35"/>
      <c r="AE505" s="35"/>
    </row>
  </sheetData>
  <autoFilter ref="C120:K504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L2:V2"/>
  </mergeCells>
  <hyperlinks>
    <hyperlink ref="F125" r:id="rId1" display="https://podminky.urs.cz/item/CS_URS_2022_02/113107163"/>
    <hyperlink ref="F132" r:id="rId2" display="https://podminky.urs.cz/item/CS_URS_2022_02/113107181"/>
    <hyperlink ref="F140" r:id="rId3" display="https://podminky.urs.cz/item/CS_URS_2022_02/113107184"/>
    <hyperlink ref="F144" r:id="rId4" display="https://podminky.urs.cz/item/CS_URS_2022_02/113107331"/>
    <hyperlink ref="F150" r:id="rId5" display="https://podminky.urs.cz/item/CS_URS_2022_02/113154124"/>
    <hyperlink ref="F156" r:id="rId6" display="https://podminky.urs.cz/item/CS_URS_2022_02/113202111"/>
    <hyperlink ref="F163" r:id="rId7" display="https://podminky.urs.cz/item/CS_URS_2022_02/122251103"/>
    <hyperlink ref="F171" r:id="rId8" display="https://podminky.urs.cz/item/CS_URS_2022_02/122351103"/>
    <hyperlink ref="F179" r:id="rId9" display="https://podminky.urs.cz/item/CS_URS_2022_02/162751117"/>
    <hyperlink ref="F183" r:id="rId10" display="https://podminky.urs.cz/item/CS_URS_2022_02/162751137"/>
    <hyperlink ref="F187" r:id="rId11" display="https://podminky.urs.cz/item/CS_URS_2022_02/171152111"/>
    <hyperlink ref="F196" r:id="rId12" display="https://podminky.urs.cz/item/CS_URS_2022_02/171201231"/>
    <hyperlink ref="F199" r:id="rId13" display="https://podminky.urs.cz/item/CS_URS_2022_02/171251201"/>
    <hyperlink ref="F202" r:id="rId14" display="https://podminky.urs.cz/item/CS_URS_2022_02/181951112"/>
    <hyperlink ref="F214" r:id="rId15" display="https://podminky.urs.cz/item/CS_URS_2022_02/526001012"/>
    <hyperlink ref="F220" r:id="rId16" display="https://podminky.urs.cz/item/CS_URS_2022_02/526992111"/>
    <hyperlink ref="F226" r:id="rId17" display="https://podminky.urs.cz/item/CS_URS_2022_02/526996111"/>
    <hyperlink ref="F229" r:id="rId18" display="https://podminky.urs.cz/item/CS_URS_2022_02/526997011"/>
    <hyperlink ref="F232" r:id="rId19" display="https://podminky.urs.cz/item/CS_URS_2022_02/541301112"/>
    <hyperlink ref="F238" r:id="rId20" display="https://podminky.urs.cz/item/CS_URS_2022_02/548133111"/>
    <hyperlink ref="F241" r:id="rId21" display="https://podminky.urs.cz/item/CS_URS_2022_02/548133121"/>
    <hyperlink ref="F245" r:id="rId22" display="https://podminky.urs.cz/item/CS_URS_2022_02/564871013"/>
    <hyperlink ref="F253" r:id="rId23" display="https://podminky.urs.cz/item/CS_URS_2022_02/565135111"/>
    <hyperlink ref="F261" r:id="rId24" display="https://podminky.urs.cz/item/CS_URS_2022_02/567122113"/>
    <hyperlink ref="F269" r:id="rId25" display="https://podminky.urs.cz/item/CS_URS_2022_02/573191111"/>
    <hyperlink ref="F276" r:id="rId26" display="https://podminky.urs.cz/item/CS_URS_2022_02/573231107"/>
    <hyperlink ref="F287" r:id="rId27" display="https://podminky.urs.cz/item/CS_URS_2022_02/576133111"/>
    <hyperlink ref="F299" r:id="rId28" display="https://podminky.urs.cz/item/CS_URS_2022_02/577165112"/>
    <hyperlink ref="F312" r:id="rId29" display="https://podminky.urs.cz/item/CS_URS_2022_02/911381114"/>
    <hyperlink ref="F317" r:id="rId30" display="https://podminky.urs.cz/item/CS_URS_2022_02/911381122"/>
    <hyperlink ref="F322" r:id="rId31" display="https://podminky.urs.cz/item/CS_URS_2022_02/911381136"/>
    <hyperlink ref="F329" r:id="rId32" display="https://podminky.urs.cz/item/CS_URS_2022_02/911381812"/>
    <hyperlink ref="F333" r:id="rId33" display="https://podminky.urs.cz/item/CS_URS_2022_02/914111111"/>
    <hyperlink ref="F341" r:id="rId34" display="https://podminky.urs.cz/item/CS_URS_2022_02/914511112"/>
    <hyperlink ref="F352" r:id="rId35" display="https://podminky.urs.cz/item/CS_URS_2022_02/915111112"/>
    <hyperlink ref="F359" r:id="rId36" display="https://podminky.urs.cz/item/CS_URS_2022_02/915131112"/>
    <hyperlink ref="F367" r:id="rId37" display="https://podminky.urs.cz/item/CS_URS_2022_02/915211112"/>
    <hyperlink ref="F374" r:id="rId38" display="https://podminky.urs.cz/item/CS_URS_2022_02/915231112"/>
    <hyperlink ref="F382" r:id="rId39" display="https://podminky.urs.cz/item/CS_URS_2022_02/915611111"/>
    <hyperlink ref="F388" r:id="rId40" display="https://podminky.urs.cz/item/CS_URS_2022_02/915621111"/>
    <hyperlink ref="F395" r:id="rId41" display="https://podminky.urs.cz/item/CS_URS_2022_02/919122132"/>
    <hyperlink ref="F399" r:id="rId42" display="https://podminky.urs.cz/item/CS_URS_2022_02/919735111"/>
    <hyperlink ref="F406" r:id="rId43" display="https://podminky.urs.cz/item/CS_URS_2022_02/966006211"/>
    <hyperlink ref="F410" r:id="rId44" display="https://podminky.urs.cz/item/CS_URS_2022_02/979024443"/>
    <hyperlink ref="F415" r:id="rId45" display="https://podminky.urs.cz/item/CS_URS_2022_02/997221551"/>
    <hyperlink ref="F436" r:id="rId46" display="https://podminky.urs.cz/item/CS_URS_2022_02/997221559"/>
    <hyperlink ref="F457" r:id="rId47" display="https://podminky.urs.cz/item/CS_URS_2022_02/997221571"/>
    <hyperlink ref="F464" r:id="rId48" display="https://podminky.urs.cz/item/CS_URS_2022_02/997221579"/>
    <hyperlink ref="F471" r:id="rId49" display="https://podminky.urs.cz/item/CS_URS_2022_02/997221861"/>
    <hyperlink ref="F479" r:id="rId50" display="https://podminky.urs.cz/item/CS_URS_2022_02/997221862"/>
    <hyperlink ref="F485" r:id="rId51" display="https://podminky.urs.cz/item/CS_URS_2022_02/997221873"/>
    <hyperlink ref="F492" r:id="rId52" display="https://podminky.urs.cz/item/CS_URS_2022_02/997221875"/>
    <hyperlink ref="F504" r:id="rId53" display="https://podminky.urs.cz/item/CS_URS_2022_02/99822511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54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5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96</v>
      </c>
      <c r="AZ2" s="195" t="s">
        <v>939</v>
      </c>
      <c r="BA2" s="195" t="s">
        <v>939</v>
      </c>
      <c r="BB2" s="195" t="s">
        <v>1</v>
      </c>
      <c r="BC2" s="195" t="s">
        <v>940</v>
      </c>
      <c r="BD2" s="195" t="s">
        <v>86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93</v>
      </c>
      <c r="AZ3" s="195" t="s">
        <v>588</v>
      </c>
      <c r="BA3" s="195" t="s">
        <v>588</v>
      </c>
      <c r="BB3" s="195" t="s">
        <v>1</v>
      </c>
      <c r="BC3" s="195" t="s">
        <v>941</v>
      </c>
      <c r="BD3" s="195" t="s">
        <v>86</v>
      </c>
    </row>
    <row r="4" s="1" customFormat="1" ht="24.96" customHeight="1">
      <c r="B4" s="19"/>
      <c r="D4" s="20" t="s">
        <v>106</v>
      </c>
      <c r="L4" s="19"/>
      <c r="M4" s="126" t="s">
        <v>10</v>
      </c>
      <c r="AT4" s="16" t="s">
        <v>3</v>
      </c>
      <c r="AZ4" s="195" t="s">
        <v>628</v>
      </c>
      <c r="BA4" s="195" t="s">
        <v>628</v>
      </c>
      <c r="BB4" s="195" t="s">
        <v>1</v>
      </c>
      <c r="BC4" s="195" t="s">
        <v>942</v>
      </c>
      <c r="BD4" s="195" t="s">
        <v>86</v>
      </c>
    </row>
    <row r="5" s="1" customFormat="1" ht="6.96" customHeight="1">
      <c r="B5" s="19"/>
      <c r="L5" s="19"/>
      <c r="AZ5" s="195" t="s">
        <v>410</v>
      </c>
      <c r="BA5" s="195" t="s">
        <v>410</v>
      </c>
      <c r="BB5" s="195" t="s">
        <v>1</v>
      </c>
      <c r="BC5" s="195" t="s">
        <v>943</v>
      </c>
      <c r="BD5" s="195" t="s">
        <v>86</v>
      </c>
    </row>
    <row r="6" s="1" customFormat="1" ht="12" customHeight="1">
      <c r="B6" s="19"/>
      <c r="D6" s="29" t="s">
        <v>16</v>
      </c>
      <c r="L6" s="19"/>
      <c r="AZ6" s="195" t="s">
        <v>730</v>
      </c>
      <c r="BA6" s="195" t="s">
        <v>730</v>
      </c>
      <c r="BB6" s="195" t="s">
        <v>1</v>
      </c>
      <c r="BC6" s="195" t="s">
        <v>944</v>
      </c>
      <c r="BD6" s="195" t="s">
        <v>86</v>
      </c>
    </row>
    <row r="7" s="1" customFormat="1" ht="26.25" customHeight="1">
      <c r="B7" s="19"/>
      <c r="E7" s="127" t="str">
        <f>'Rekapitulace stavby'!K6</f>
        <v>Prodloužení tramvajové trati v ulici Merhautova na sídliště Lesná I. etapa - OBJEKTY SÚS</v>
      </c>
      <c r="F7" s="29"/>
      <c r="G7" s="29"/>
      <c r="H7" s="29"/>
      <c r="L7" s="19"/>
      <c r="AZ7" s="195" t="s">
        <v>771</v>
      </c>
      <c r="BA7" s="195" t="s">
        <v>771</v>
      </c>
      <c r="BB7" s="195" t="s">
        <v>1</v>
      </c>
      <c r="BC7" s="195" t="s">
        <v>945</v>
      </c>
      <c r="BD7" s="195" t="s">
        <v>86</v>
      </c>
    </row>
    <row r="8" s="2" customFormat="1" ht="12" customHeight="1">
      <c r="A8" s="35"/>
      <c r="B8" s="36"/>
      <c r="C8" s="35"/>
      <c r="D8" s="29" t="s">
        <v>107</v>
      </c>
      <c r="E8" s="35"/>
      <c r="F8" s="35"/>
      <c r="G8" s="35"/>
      <c r="H8" s="35"/>
      <c r="I8" s="35"/>
      <c r="J8" s="35"/>
      <c r="K8" s="35"/>
      <c r="L8" s="52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  <c r="AZ8" s="195" t="s">
        <v>879</v>
      </c>
      <c r="BA8" s="195" t="s">
        <v>879</v>
      </c>
      <c r="BB8" s="195" t="s">
        <v>1</v>
      </c>
      <c r="BC8" s="195" t="s">
        <v>946</v>
      </c>
      <c r="BD8" s="195" t="s">
        <v>86</v>
      </c>
    </row>
    <row r="9" s="2" customFormat="1" ht="16.5" customHeight="1">
      <c r="A9" s="35"/>
      <c r="B9" s="36"/>
      <c r="C9" s="35"/>
      <c r="D9" s="35"/>
      <c r="E9" s="64" t="s">
        <v>947</v>
      </c>
      <c r="F9" s="35"/>
      <c r="G9" s="35"/>
      <c r="H9" s="35"/>
      <c r="I9" s="35"/>
      <c r="J9" s="35"/>
      <c r="K9" s="35"/>
      <c r="L9" s="52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  <c r="AZ9" s="195" t="s">
        <v>948</v>
      </c>
      <c r="BA9" s="195" t="s">
        <v>948</v>
      </c>
      <c r="BB9" s="195" t="s">
        <v>1</v>
      </c>
      <c r="BC9" s="195" t="s">
        <v>656</v>
      </c>
      <c r="BD9" s="195" t="s">
        <v>86</v>
      </c>
    </row>
    <row r="10" s="2" customFormat="1">
      <c r="A10" s="35"/>
      <c r="B10" s="36"/>
      <c r="C10" s="35"/>
      <c r="D10" s="35"/>
      <c r="E10" s="35"/>
      <c r="F10" s="35"/>
      <c r="G10" s="35"/>
      <c r="H10" s="35"/>
      <c r="I10" s="35"/>
      <c r="J10" s="35"/>
      <c r="K10" s="35"/>
      <c r="L10" s="52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  <c r="AZ10" s="195" t="s">
        <v>949</v>
      </c>
      <c r="BA10" s="195" t="s">
        <v>949</v>
      </c>
      <c r="BB10" s="195" t="s">
        <v>1</v>
      </c>
      <c r="BC10" s="195" t="s">
        <v>656</v>
      </c>
      <c r="BD10" s="195" t="s">
        <v>86</v>
      </c>
    </row>
    <row r="11" s="2" customFormat="1" ht="12" customHeight="1">
      <c r="A11" s="35"/>
      <c r="B11" s="36"/>
      <c r="C11" s="35"/>
      <c r="D11" s="29" t="s">
        <v>18</v>
      </c>
      <c r="E11" s="35"/>
      <c r="F11" s="24" t="s">
        <v>1</v>
      </c>
      <c r="G11" s="35"/>
      <c r="H11" s="35"/>
      <c r="I11" s="29" t="s">
        <v>19</v>
      </c>
      <c r="J11" s="24" t="s">
        <v>1</v>
      </c>
      <c r="K11" s="35"/>
      <c r="L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  <c r="AZ11" s="195" t="s">
        <v>950</v>
      </c>
      <c r="BA11" s="195" t="s">
        <v>950</v>
      </c>
      <c r="BB11" s="195" t="s">
        <v>1</v>
      </c>
      <c r="BC11" s="195" t="s">
        <v>951</v>
      </c>
      <c r="BD11" s="195" t="s">
        <v>86</v>
      </c>
    </row>
    <row r="12" s="2" customFormat="1" ht="12" customHeight="1">
      <c r="A12" s="35"/>
      <c r="B12" s="36"/>
      <c r="C12" s="35"/>
      <c r="D12" s="29" t="s">
        <v>20</v>
      </c>
      <c r="E12" s="35"/>
      <c r="F12" s="24" t="s">
        <v>21</v>
      </c>
      <c r="G12" s="35"/>
      <c r="H12" s="35"/>
      <c r="I12" s="29" t="s">
        <v>22</v>
      </c>
      <c r="J12" s="66" t="str">
        <f>'Rekapitulace stavby'!AN8</f>
        <v>17. 1. 2023</v>
      </c>
      <c r="K12" s="35"/>
      <c r="L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  <c r="AZ12" s="195" t="s">
        <v>952</v>
      </c>
      <c r="BA12" s="195" t="s">
        <v>952</v>
      </c>
      <c r="BB12" s="195" t="s">
        <v>1</v>
      </c>
      <c r="BC12" s="195" t="s">
        <v>953</v>
      </c>
      <c r="BD12" s="195" t="s">
        <v>86</v>
      </c>
    </row>
    <row r="13" s="2" customFormat="1" ht="10.8" customHeight="1">
      <c r="A13" s="35"/>
      <c r="B13" s="36"/>
      <c r="C13" s="35"/>
      <c r="D13" s="35"/>
      <c r="E13" s="35"/>
      <c r="F13" s="35"/>
      <c r="G13" s="35"/>
      <c r="H13" s="35"/>
      <c r="I13" s="35"/>
      <c r="J13" s="35"/>
      <c r="K13" s="35"/>
      <c r="L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  <c r="AZ13" s="195" t="s">
        <v>954</v>
      </c>
      <c r="BA13" s="195" t="s">
        <v>954</v>
      </c>
      <c r="BB13" s="195" t="s">
        <v>1</v>
      </c>
      <c r="BC13" s="195" t="s">
        <v>955</v>
      </c>
      <c r="BD13" s="195" t="s">
        <v>86</v>
      </c>
    </row>
    <row r="14" s="2" customFormat="1" ht="12" customHeight="1">
      <c r="A14" s="35"/>
      <c r="B14" s="36"/>
      <c r="C14" s="35"/>
      <c r="D14" s="29" t="s">
        <v>24</v>
      </c>
      <c r="E14" s="35"/>
      <c r="F14" s="35"/>
      <c r="G14" s="35"/>
      <c r="H14" s="35"/>
      <c r="I14" s="29" t="s">
        <v>25</v>
      </c>
      <c r="J14" s="24" t="str">
        <f>IF('Rekapitulace stavby'!AN10="","",'Rekapitulace stavby'!AN10)</f>
        <v/>
      </c>
      <c r="K14" s="35"/>
      <c r="L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Z14" s="195" t="s">
        <v>956</v>
      </c>
      <c r="BA14" s="195" t="s">
        <v>956</v>
      </c>
      <c r="BB14" s="195" t="s">
        <v>1</v>
      </c>
      <c r="BC14" s="195" t="s">
        <v>957</v>
      </c>
      <c r="BD14" s="195" t="s">
        <v>86</v>
      </c>
    </row>
    <row r="15" s="2" customFormat="1" ht="18" customHeight="1">
      <c r="A15" s="35"/>
      <c r="B15" s="36"/>
      <c r="C15" s="35"/>
      <c r="D15" s="35"/>
      <c r="E15" s="24" t="str">
        <f>IF('Rekapitulace stavby'!E11="","",'Rekapitulace stavby'!E11)</f>
        <v xml:space="preserve"> </v>
      </c>
      <c r="F15" s="35"/>
      <c r="G15" s="35"/>
      <c r="H15" s="35"/>
      <c r="I15" s="29" t="s">
        <v>26</v>
      </c>
      <c r="J15" s="24" t="str">
        <f>IF('Rekapitulace stavby'!AN11="","",'Rekapitulace stavby'!AN11)</f>
        <v/>
      </c>
      <c r="K15" s="35"/>
      <c r="L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  <c r="AZ15" s="195" t="s">
        <v>958</v>
      </c>
      <c r="BA15" s="195" t="s">
        <v>958</v>
      </c>
      <c r="BB15" s="195" t="s">
        <v>1</v>
      </c>
      <c r="BC15" s="195" t="s">
        <v>959</v>
      </c>
      <c r="BD15" s="195" t="s">
        <v>86</v>
      </c>
    </row>
    <row r="16" s="2" customFormat="1" ht="6.96" customHeight="1">
      <c r="A16" s="35"/>
      <c r="B16" s="36"/>
      <c r="C16" s="35"/>
      <c r="D16" s="35"/>
      <c r="E16" s="35"/>
      <c r="F16" s="35"/>
      <c r="G16" s="35"/>
      <c r="H16" s="35"/>
      <c r="I16" s="35"/>
      <c r="J16" s="35"/>
      <c r="K16" s="35"/>
      <c r="L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  <c r="AZ16" s="195" t="s">
        <v>960</v>
      </c>
      <c r="BA16" s="195" t="s">
        <v>960</v>
      </c>
      <c r="BB16" s="195" t="s">
        <v>1</v>
      </c>
      <c r="BC16" s="195" t="s">
        <v>961</v>
      </c>
      <c r="BD16" s="195" t="s">
        <v>86</v>
      </c>
    </row>
    <row r="17" s="2" customFormat="1" ht="12" customHeight="1">
      <c r="A17" s="35"/>
      <c r="B17" s="36"/>
      <c r="C17" s="35"/>
      <c r="D17" s="29" t="s">
        <v>27</v>
      </c>
      <c r="E17" s="35"/>
      <c r="F17" s="35"/>
      <c r="G17" s="35"/>
      <c r="H17" s="35"/>
      <c r="I17" s="29" t="s">
        <v>25</v>
      </c>
      <c r="J17" s="30" t="str">
        <f>'Rekapitulace stavby'!AN13</f>
        <v>Vyplň údaj</v>
      </c>
      <c r="K17" s="35"/>
      <c r="L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  <c r="AZ17" s="195" t="s">
        <v>962</v>
      </c>
      <c r="BA17" s="195" t="s">
        <v>962</v>
      </c>
      <c r="BB17" s="195" t="s">
        <v>1</v>
      </c>
      <c r="BC17" s="195" t="s">
        <v>963</v>
      </c>
      <c r="BD17" s="195" t="s">
        <v>86</v>
      </c>
    </row>
    <row r="18" s="2" customFormat="1" ht="18" customHeight="1">
      <c r="A18" s="35"/>
      <c r="B18" s="36"/>
      <c r="C18" s="35"/>
      <c r="D18" s="35"/>
      <c r="E18" s="30" t="str">
        <f>'Rekapitulace stavby'!E14</f>
        <v>Vyplň údaj</v>
      </c>
      <c r="F18" s="24"/>
      <c r="G18" s="24"/>
      <c r="H18" s="24"/>
      <c r="I18" s="29" t="s">
        <v>26</v>
      </c>
      <c r="J18" s="30" t="str">
        <f>'Rekapitulace stavby'!AN14</f>
        <v>Vyplň údaj</v>
      </c>
      <c r="K18" s="35"/>
      <c r="L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  <c r="AZ18" s="195" t="s">
        <v>964</v>
      </c>
      <c r="BA18" s="195" t="s">
        <v>964</v>
      </c>
      <c r="BB18" s="195" t="s">
        <v>1</v>
      </c>
      <c r="BC18" s="195" t="s">
        <v>957</v>
      </c>
      <c r="BD18" s="195" t="s">
        <v>86</v>
      </c>
    </row>
    <row r="19" s="2" customFormat="1" ht="6.96" customHeight="1">
      <c r="A19" s="35"/>
      <c r="B19" s="36"/>
      <c r="C19" s="35"/>
      <c r="D19" s="35"/>
      <c r="E19" s="35"/>
      <c r="F19" s="35"/>
      <c r="G19" s="35"/>
      <c r="H19" s="35"/>
      <c r="I19" s="35"/>
      <c r="J19" s="35"/>
      <c r="K19" s="35"/>
      <c r="L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  <c r="AZ19" s="195" t="s">
        <v>965</v>
      </c>
      <c r="BA19" s="195" t="s">
        <v>965</v>
      </c>
      <c r="BB19" s="195" t="s">
        <v>1</v>
      </c>
      <c r="BC19" s="195" t="s">
        <v>966</v>
      </c>
      <c r="BD19" s="195" t="s">
        <v>86</v>
      </c>
    </row>
    <row r="20" s="2" customFormat="1" ht="12" customHeight="1">
      <c r="A20" s="35"/>
      <c r="B20" s="36"/>
      <c r="C20" s="35"/>
      <c r="D20" s="29" t="s">
        <v>29</v>
      </c>
      <c r="E20" s="35"/>
      <c r="F20" s="35"/>
      <c r="G20" s="35"/>
      <c r="H20" s="35"/>
      <c r="I20" s="29" t="s">
        <v>25</v>
      </c>
      <c r="J20" s="24" t="str">
        <f>IF('Rekapitulace stavby'!AN16="","",'Rekapitulace stavby'!AN16)</f>
        <v/>
      </c>
      <c r="K20" s="35"/>
      <c r="L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  <c r="AZ20" s="195" t="s">
        <v>261</v>
      </c>
      <c r="BA20" s="195" t="s">
        <v>261</v>
      </c>
      <c r="BB20" s="195" t="s">
        <v>1</v>
      </c>
      <c r="BC20" s="195" t="s">
        <v>967</v>
      </c>
      <c r="BD20" s="195" t="s">
        <v>86</v>
      </c>
    </row>
    <row r="21" s="2" customFormat="1" ht="18" customHeight="1">
      <c r="A21" s="35"/>
      <c r="B21" s="36"/>
      <c r="C21" s="35"/>
      <c r="D21" s="35"/>
      <c r="E21" s="24" t="str">
        <f>IF('Rekapitulace stavby'!E17="","",'Rekapitulace stavby'!E17)</f>
        <v xml:space="preserve"> </v>
      </c>
      <c r="F21" s="35"/>
      <c r="G21" s="35"/>
      <c r="H21" s="35"/>
      <c r="I21" s="29" t="s">
        <v>26</v>
      </c>
      <c r="J21" s="24" t="str">
        <f>IF('Rekapitulace stavby'!AN17="","",'Rekapitulace stavby'!AN17)</f>
        <v/>
      </c>
      <c r="K21" s="35"/>
      <c r="L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  <c r="AZ21" s="195" t="s">
        <v>968</v>
      </c>
      <c r="BA21" s="195" t="s">
        <v>968</v>
      </c>
      <c r="BB21" s="195" t="s">
        <v>1</v>
      </c>
      <c r="BC21" s="195" t="s">
        <v>969</v>
      </c>
      <c r="BD21" s="195" t="s">
        <v>86</v>
      </c>
    </row>
    <row r="22" s="2" customFormat="1" ht="6.96" customHeight="1">
      <c r="A22" s="35"/>
      <c r="B22" s="36"/>
      <c r="C22" s="35"/>
      <c r="D22" s="35"/>
      <c r="E22" s="35"/>
      <c r="F22" s="35"/>
      <c r="G22" s="35"/>
      <c r="H22" s="35"/>
      <c r="I22" s="35"/>
      <c r="J22" s="35"/>
      <c r="K22" s="35"/>
      <c r="L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  <c r="AZ22" s="195" t="s">
        <v>970</v>
      </c>
      <c r="BA22" s="195" t="s">
        <v>970</v>
      </c>
      <c r="BB22" s="195" t="s">
        <v>1</v>
      </c>
      <c r="BC22" s="195" t="s">
        <v>969</v>
      </c>
      <c r="BD22" s="195" t="s">
        <v>86</v>
      </c>
    </row>
    <row r="23" s="2" customFormat="1" ht="12" customHeight="1">
      <c r="A23" s="35"/>
      <c r="B23" s="36"/>
      <c r="C23" s="35"/>
      <c r="D23" s="29" t="s">
        <v>31</v>
      </c>
      <c r="E23" s="35"/>
      <c r="F23" s="35"/>
      <c r="G23" s="35"/>
      <c r="H23" s="35"/>
      <c r="I23" s="29" t="s">
        <v>25</v>
      </c>
      <c r="J23" s="24" t="str">
        <f>IF('Rekapitulace stavby'!AN19="","",'Rekapitulace stavby'!AN19)</f>
        <v/>
      </c>
      <c r="K23" s="35"/>
      <c r="L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Z23" s="195" t="s">
        <v>971</v>
      </c>
      <c r="BA23" s="195" t="s">
        <v>971</v>
      </c>
      <c r="BB23" s="195" t="s">
        <v>1</v>
      </c>
      <c r="BC23" s="195" t="s">
        <v>972</v>
      </c>
      <c r="BD23" s="195" t="s">
        <v>86</v>
      </c>
    </row>
    <row r="24" s="2" customFormat="1" ht="18" customHeight="1">
      <c r="A24" s="35"/>
      <c r="B24" s="36"/>
      <c r="C24" s="35"/>
      <c r="D24" s="35"/>
      <c r="E24" s="24" t="str">
        <f>IF('Rekapitulace stavby'!E20="","",'Rekapitulace stavby'!E20)</f>
        <v xml:space="preserve"> </v>
      </c>
      <c r="F24" s="35"/>
      <c r="G24" s="35"/>
      <c r="H24" s="35"/>
      <c r="I24" s="29" t="s">
        <v>26</v>
      </c>
      <c r="J24" s="24" t="str">
        <f>IF('Rekapitulace stavby'!AN20="","",'Rekapitulace stavby'!AN20)</f>
        <v/>
      </c>
      <c r="K24" s="35"/>
      <c r="L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  <c r="AZ24" s="195" t="s">
        <v>973</v>
      </c>
      <c r="BA24" s="195" t="s">
        <v>973</v>
      </c>
      <c r="BB24" s="195" t="s">
        <v>1</v>
      </c>
      <c r="BC24" s="195" t="s">
        <v>974</v>
      </c>
      <c r="BD24" s="195" t="s">
        <v>86</v>
      </c>
    </row>
    <row r="25" s="2" customFormat="1" ht="6.96" customHeight="1">
      <c r="A25" s="35"/>
      <c r="B25" s="36"/>
      <c r="C25" s="35"/>
      <c r="D25" s="35"/>
      <c r="E25" s="35"/>
      <c r="F25" s="35"/>
      <c r="G25" s="35"/>
      <c r="H25" s="35"/>
      <c r="I25" s="35"/>
      <c r="J25" s="35"/>
      <c r="K25" s="35"/>
      <c r="L25" s="52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Z25" s="195" t="s">
        <v>975</v>
      </c>
      <c r="BA25" s="195" t="s">
        <v>975</v>
      </c>
      <c r="BB25" s="195" t="s">
        <v>1</v>
      </c>
      <c r="BC25" s="195" t="s">
        <v>976</v>
      </c>
      <c r="BD25" s="195" t="s">
        <v>86</v>
      </c>
    </row>
    <row r="26" s="2" customFormat="1" ht="12" customHeight="1">
      <c r="A26" s="35"/>
      <c r="B26" s="36"/>
      <c r="C26" s="35"/>
      <c r="D26" s="29" t="s">
        <v>32</v>
      </c>
      <c r="E26" s="35"/>
      <c r="F26" s="35"/>
      <c r="G26" s="35"/>
      <c r="H26" s="35"/>
      <c r="I26" s="35"/>
      <c r="J26" s="35"/>
      <c r="K26" s="35"/>
      <c r="L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Z26" s="195" t="s">
        <v>977</v>
      </c>
      <c r="BA26" s="195" t="s">
        <v>977</v>
      </c>
      <c r="BB26" s="195" t="s">
        <v>1</v>
      </c>
      <c r="BC26" s="195" t="s">
        <v>978</v>
      </c>
      <c r="BD26" s="195" t="s">
        <v>86</v>
      </c>
    </row>
    <row r="27" s="8" customFormat="1" ht="16.5" customHeight="1">
      <c r="A27" s="128"/>
      <c r="B27" s="129"/>
      <c r="C27" s="128"/>
      <c r="D27" s="128"/>
      <c r="E27" s="33" t="s">
        <v>1</v>
      </c>
      <c r="F27" s="33"/>
      <c r="G27" s="33"/>
      <c r="H27" s="33"/>
      <c r="I27" s="128"/>
      <c r="J27" s="128"/>
      <c r="K27" s="128"/>
      <c r="L27" s="130"/>
      <c r="S27" s="128"/>
      <c r="T27" s="128"/>
      <c r="U27" s="128"/>
      <c r="V27" s="128"/>
      <c r="W27" s="128"/>
      <c r="X27" s="128"/>
      <c r="Y27" s="128"/>
      <c r="Z27" s="128"/>
      <c r="AA27" s="128"/>
      <c r="AB27" s="128"/>
      <c r="AC27" s="128"/>
      <c r="AD27" s="128"/>
      <c r="AE27" s="128"/>
      <c r="AZ27" s="196" t="s">
        <v>979</v>
      </c>
      <c r="BA27" s="196" t="s">
        <v>979</v>
      </c>
      <c r="BB27" s="196" t="s">
        <v>1</v>
      </c>
      <c r="BC27" s="196" t="s">
        <v>980</v>
      </c>
      <c r="BD27" s="196" t="s">
        <v>86</v>
      </c>
    </row>
    <row r="28" s="2" customFormat="1" ht="6.96" customHeight="1">
      <c r="A28" s="35"/>
      <c r="B28" s="36"/>
      <c r="C28" s="35"/>
      <c r="D28" s="35"/>
      <c r="E28" s="35"/>
      <c r="F28" s="35"/>
      <c r="G28" s="35"/>
      <c r="H28" s="35"/>
      <c r="I28" s="35"/>
      <c r="J28" s="35"/>
      <c r="K28" s="35"/>
      <c r="L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  <c r="AZ28" s="195" t="s">
        <v>981</v>
      </c>
      <c r="BA28" s="195" t="s">
        <v>981</v>
      </c>
      <c r="BB28" s="195" t="s">
        <v>1</v>
      </c>
      <c r="BC28" s="195" t="s">
        <v>982</v>
      </c>
      <c r="BD28" s="195" t="s">
        <v>86</v>
      </c>
    </row>
    <row r="29" s="2" customFormat="1" ht="6.96" customHeight="1">
      <c r="A29" s="35"/>
      <c r="B29" s="36"/>
      <c r="C29" s="35"/>
      <c r="D29" s="87"/>
      <c r="E29" s="87"/>
      <c r="F29" s="87"/>
      <c r="G29" s="87"/>
      <c r="H29" s="87"/>
      <c r="I29" s="87"/>
      <c r="J29" s="87"/>
      <c r="K29" s="87"/>
      <c r="L29" s="52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  <c r="AZ29" s="195" t="s">
        <v>983</v>
      </c>
      <c r="BA29" s="195" t="s">
        <v>983</v>
      </c>
      <c r="BB29" s="195" t="s">
        <v>1</v>
      </c>
      <c r="BC29" s="195" t="s">
        <v>984</v>
      </c>
      <c r="BD29" s="195" t="s">
        <v>86</v>
      </c>
    </row>
    <row r="30" s="2" customFormat="1" ht="25.44" customHeight="1">
      <c r="A30" s="35"/>
      <c r="B30" s="36"/>
      <c r="C30" s="35"/>
      <c r="D30" s="131" t="s">
        <v>33</v>
      </c>
      <c r="E30" s="35"/>
      <c r="F30" s="35"/>
      <c r="G30" s="35"/>
      <c r="H30" s="35"/>
      <c r="I30" s="35"/>
      <c r="J30" s="93">
        <f>ROUND(J130, 2)</f>
        <v>0</v>
      </c>
      <c r="K30" s="35"/>
      <c r="L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  <c r="AZ30" s="195" t="s">
        <v>985</v>
      </c>
      <c r="BA30" s="195" t="s">
        <v>985</v>
      </c>
      <c r="BB30" s="195" t="s">
        <v>1</v>
      </c>
      <c r="BC30" s="195" t="s">
        <v>986</v>
      </c>
      <c r="BD30" s="195" t="s">
        <v>86</v>
      </c>
    </row>
    <row r="31" s="2" customFormat="1" ht="6.96" customHeight="1">
      <c r="A31" s="35"/>
      <c r="B31" s="36"/>
      <c r="C31" s="35"/>
      <c r="D31" s="87"/>
      <c r="E31" s="87"/>
      <c r="F31" s="87"/>
      <c r="G31" s="87"/>
      <c r="H31" s="87"/>
      <c r="I31" s="87"/>
      <c r="J31" s="87"/>
      <c r="K31" s="87"/>
      <c r="L31" s="52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  <c r="AZ31" s="195" t="s">
        <v>987</v>
      </c>
      <c r="BA31" s="195" t="s">
        <v>987</v>
      </c>
      <c r="BB31" s="195" t="s">
        <v>1</v>
      </c>
      <c r="BC31" s="195" t="s">
        <v>988</v>
      </c>
      <c r="BD31" s="195" t="s">
        <v>86</v>
      </c>
    </row>
    <row r="32" s="2" customFormat="1" ht="14.4" customHeight="1">
      <c r="A32" s="35"/>
      <c r="B32" s="36"/>
      <c r="C32" s="35"/>
      <c r="D32" s="35"/>
      <c r="E32" s="35"/>
      <c r="F32" s="40" t="s">
        <v>35</v>
      </c>
      <c r="G32" s="35"/>
      <c r="H32" s="35"/>
      <c r="I32" s="40" t="s">
        <v>34</v>
      </c>
      <c r="J32" s="40" t="s">
        <v>36</v>
      </c>
      <c r="K32" s="35"/>
      <c r="L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  <c r="AZ32" s="195" t="s">
        <v>989</v>
      </c>
      <c r="BA32" s="195" t="s">
        <v>989</v>
      </c>
      <c r="BB32" s="195" t="s">
        <v>1</v>
      </c>
      <c r="BC32" s="195" t="s">
        <v>990</v>
      </c>
      <c r="BD32" s="195" t="s">
        <v>86</v>
      </c>
    </row>
    <row r="33" s="2" customFormat="1" ht="14.4" customHeight="1">
      <c r="A33" s="35"/>
      <c r="B33" s="36"/>
      <c r="C33" s="35"/>
      <c r="D33" s="132" t="s">
        <v>37</v>
      </c>
      <c r="E33" s="29" t="s">
        <v>38</v>
      </c>
      <c r="F33" s="133">
        <f>ROUND((SUM(BE130:BE667)),  2)</f>
        <v>0</v>
      </c>
      <c r="G33" s="35"/>
      <c r="H33" s="35"/>
      <c r="I33" s="134">
        <v>0.20999999999999999</v>
      </c>
      <c r="J33" s="133">
        <f>ROUND(((SUM(BE130:BE667))*I33),  2)</f>
        <v>0</v>
      </c>
      <c r="K33" s="35"/>
      <c r="L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  <c r="AZ33" s="195" t="s">
        <v>991</v>
      </c>
      <c r="BA33" s="195" t="s">
        <v>991</v>
      </c>
      <c r="BB33" s="195" t="s">
        <v>1</v>
      </c>
      <c r="BC33" s="195" t="s">
        <v>992</v>
      </c>
      <c r="BD33" s="195" t="s">
        <v>86</v>
      </c>
    </row>
    <row r="34" s="2" customFormat="1" ht="14.4" customHeight="1">
      <c r="A34" s="35"/>
      <c r="B34" s="36"/>
      <c r="C34" s="35"/>
      <c r="D34" s="35"/>
      <c r="E34" s="29" t="s">
        <v>39</v>
      </c>
      <c r="F34" s="133">
        <f>ROUND((SUM(BF130:BF667)),  2)</f>
        <v>0</v>
      </c>
      <c r="G34" s="35"/>
      <c r="H34" s="35"/>
      <c r="I34" s="134">
        <v>0.14999999999999999</v>
      </c>
      <c r="J34" s="133">
        <f>ROUND(((SUM(BF130:BF667))*I34),  2)</f>
        <v>0</v>
      </c>
      <c r="K34" s="35"/>
      <c r="L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Z34" s="195" t="s">
        <v>993</v>
      </c>
      <c r="BA34" s="195" t="s">
        <v>993</v>
      </c>
      <c r="BB34" s="195" t="s">
        <v>1</v>
      </c>
      <c r="BC34" s="195" t="s">
        <v>994</v>
      </c>
      <c r="BD34" s="195" t="s">
        <v>86</v>
      </c>
    </row>
    <row r="35" hidden="1" s="2" customFormat="1" ht="14.4" customHeight="1">
      <c r="A35" s="35"/>
      <c r="B35" s="36"/>
      <c r="C35" s="35"/>
      <c r="D35" s="35"/>
      <c r="E35" s="29" t="s">
        <v>40</v>
      </c>
      <c r="F35" s="133">
        <f>ROUND((SUM(BG130:BG667)),  2)</f>
        <v>0</v>
      </c>
      <c r="G35" s="35"/>
      <c r="H35" s="35"/>
      <c r="I35" s="134">
        <v>0.20999999999999999</v>
      </c>
      <c r="J35" s="133">
        <f>0</f>
        <v>0</v>
      </c>
      <c r="K35" s="35"/>
      <c r="L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  <c r="AZ35" s="195" t="s">
        <v>995</v>
      </c>
      <c r="BA35" s="195" t="s">
        <v>995</v>
      </c>
      <c r="BB35" s="195" t="s">
        <v>1</v>
      </c>
      <c r="BC35" s="195" t="s">
        <v>996</v>
      </c>
      <c r="BD35" s="195" t="s">
        <v>86</v>
      </c>
    </row>
    <row r="36" hidden="1" s="2" customFormat="1" ht="14.4" customHeight="1">
      <c r="A36" s="35"/>
      <c r="B36" s="36"/>
      <c r="C36" s="35"/>
      <c r="D36" s="35"/>
      <c r="E36" s="29" t="s">
        <v>41</v>
      </c>
      <c r="F36" s="133">
        <f>ROUND((SUM(BH130:BH667)),  2)</f>
        <v>0</v>
      </c>
      <c r="G36" s="35"/>
      <c r="H36" s="35"/>
      <c r="I36" s="134">
        <v>0.14999999999999999</v>
      </c>
      <c r="J36" s="133">
        <f>0</f>
        <v>0</v>
      </c>
      <c r="K36" s="35"/>
      <c r="L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Z36" s="195" t="s">
        <v>997</v>
      </c>
      <c r="BA36" s="195" t="s">
        <v>997</v>
      </c>
      <c r="BB36" s="195" t="s">
        <v>1</v>
      </c>
      <c r="BC36" s="195" t="s">
        <v>961</v>
      </c>
      <c r="BD36" s="195" t="s">
        <v>86</v>
      </c>
    </row>
    <row r="37" hidden="1" s="2" customFormat="1" ht="14.4" customHeight="1">
      <c r="A37" s="35"/>
      <c r="B37" s="36"/>
      <c r="C37" s="35"/>
      <c r="D37" s="35"/>
      <c r="E37" s="29" t="s">
        <v>42</v>
      </c>
      <c r="F37" s="133">
        <f>ROUND((SUM(BI130:BI667)),  2)</f>
        <v>0</v>
      </c>
      <c r="G37" s="35"/>
      <c r="H37" s="35"/>
      <c r="I37" s="134">
        <v>0</v>
      </c>
      <c r="J37" s="133">
        <f>0</f>
        <v>0</v>
      </c>
      <c r="K37" s="35"/>
      <c r="L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  <c r="AZ37" s="195" t="s">
        <v>998</v>
      </c>
      <c r="BA37" s="195" t="s">
        <v>998</v>
      </c>
      <c r="BB37" s="195" t="s">
        <v>1</v>
      </c>
      <c r="BC37" s="195" t="s">
        <v>999</v>
      </c>
      <c r="BD37" s="195" t="s">
        <v>86</v>
      </c>
    </row>
    <row r="38" s="2" customFormat="1" ht="6.96" customHeight="1">
      <c r="A38" s="35"/>
      <c r="B38" s="36"/>
      <c r="C38" s="35"/>
      <c r="D38" s="35"/>
      <c r="E38" s="35"/>
      <c r="F38" s="35"/>
      <c r="G38" s="35"/>
      <c r="H38" s="35"/>
      <c r="I38" s="35"/>
      <c r="J38" s="35"/>
      <c r="K38" s="35"/>
      <c r="L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  <c r="AZ38" s="195" t="s">
        <v>1000</v>
      </c>
      <c r="BA38" s="195" t="s">
        <v>1000</v>
      </c>
      <c r="BB38" s="195" t="s">
        <v>1</v>
      </c>
      <c r="BC38" s="195" t="s">
        <v>1001</v>
      </c>
      <c r="BD38" s="195" t="s">
        <v>86</v>
      </c>
    </row>
    <row r="39" s="2" customFormat="1" ht="25.44" customHeight="1">
      <c r="A39" s="35"/>
      <c r="B39" s="36"/>
      <c r="C39" s="135"/>
      <c r="D39" s="136" t="s">
        <v>43</v>
      </c>
      <c r="E39" s="78"/>
      <c r="F39" s="78"/>
      <c r="G39" s="137" t="s">
        <v>44</v>
      </c>
      <c r="H39" s="138" t="s">
        <v>45</v>
      </c>
      <c r="I39" s="78"/>
      <c r="J39" s="139">
        <f>SUM(J30:J37)</f>
        <v>0</v>
      </c>
      <c r="K39" s="140"/>
      <c r="L39" s="52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  <c r="AZ39" s="195" t="s">
        <v>1002</v>
      </c>
      <c r="BA39" s="195" t="s">
        <v>1002</v>
      </c>
      <c r="BB39" s="195" t="s">
        <v>1</v>
      </c>
      <c r="BC39" s="195" t="s">
        <v>1003</v>
      </c>
      <c r="BD39" s="195" t="s">
        <v>86</v>
      </c>
    </row>
    <row r="40" s="2" customFormat="1" ht="14.4" customHeight="1">
      <c r="A40" s="35"/>
      <c r="B40" s="36"/>
      <c r="C40" s="35"/>
      <c r="D40" s="35"/>
      <c r="E40" s="35"/>
      <c r="F40" s="35"/>
      <c r="G40" s="35"/>
      <c r="H40" s="35"/>
      <c r="I40" s="35"/>
      <c r="J40" s="35"/>
      <c r="K40" s="35"/>
      <c r="L40" s="52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  <c r="AZ40" s="195" t="s">
        <v>1004</v>
      </c>
      <c r="BA40" s="195" t="s">
        <v>1004</v>
      </c>
      <c r="BB40" s="195" t="s">
        <v>1</v>
      </c>
      <c r="BC40" s="195" t="s">
        <v>982</v>
      </c>
      <c r="BD40" s="195" t="s">
        <v>86</v>
      </c>
    </row>
    <row r="41" s="1" customFormat="1" ht="14.4" customHeight="1">
      <c r="B41" s="19"/>
      <c r="L41" s="19"/>
      <c r="AZ41" s="195" t="s">
        <v>1005</v>
      </c>
      <c r="BA41" s="195" t="s">
        <v>1005</v>
      </c>
      <c r="BB41" s="195" t="s">
        <v>1</v>
      </c>
      <c r="BC41" s="195" t="s">
        <v>1006</v>
      </c>
      <c r="BD41" s="195" t="s">
        <v>86</v>
      </c>
    </row>
    <row r="42" s="1" customFormat="1" ht="14.4" customHeight="1">
      <c r="B42" s="19"/>
      <c r="L42" s="19"/>
      <c r="AZ42" s="195" t="s">
        <v>1007</v>
      </c>
      <c r="BA42" s="195" t="s">
        <v>1007</v>
      </c>
      <c r="BB42" s="195" t="s">
        <v>1</v>
      </c>
      <c r="BC42" s="195" t="s">
        <v>994</v>
      </c>
      <c r="BD42" s="195" t="s">
        <v>86</v>
      </c>
    </row>
    <row r="43" s="1" customFormat="1" ht="14.4" customHeight="1">
      <c r="B43" s="19"/>
      <c r="L43" s="19"/>
      <c r="AZ43" s="195" t="s">
        <v>1008</v>
      </c>
      <c r="BA43" s="195" t="s">
        <v>1008</v>
      </c>
      <c r="BB43" s="195" t="s">
        <v>1</v>
      </c>
      <c r="BC43" s="195" t="s">
        <v>1009</v>
      </c>
      <c r="BD43" s="195" t="s">
        <v>86</v>
      </c>
    </row>
    <row r="44" s="1" customFormat="1" ht="14.4" customHeight="1">
      <c r="B44" s="19"/>
      <c r="L44" s="19"/>
      <c r="AZ44" s="195" t="s">
        <v>1010</v>
      </c>
      <c r="BA44" s="195" t="s">
        <v>1010</v>
      </c>
      <c r="BB44" s="195" t="s">
        <v>1</v>
      </c>
      <c r="BC44" s="195" t="s">
        <v>1001</v>
      </c>
      <c r="BD44" s="195" t="s">
        <v>86</v>
      </c>
    </row>
    <row r="45" s="1" customFormat="1" ht="14.4" customHeight="1">
      <c r="B45" s="19"/>
      <c r="L45" s="19"/>
      <c r="AZ45" s="195" t="s">
        <v>1011</v>
      </c>
      <c r="BA45" s="195" t="s">
        <v>1011</v>
      </c>
      <c r="BB45" s="195" t="s">
        <v>1</v>
      </c>
      <c r="BC45" s="195" t="s">
        <v>1012</v>
      </c>
      <c r="BD45" s="195" t="s">
        <v>86</v>
      </c>
    </row>
    <row r="46" s="1" customFormat="1" ht="14.4" customHeight="1">
      <c r="B46" s="19"/>
      <c r="L46" s="19"/>
      <c r="AZ46" s="195" t="s">
        <v>1013</v>
      </c>
      <c r="BA46" s="195" t="s">
        <v>1013</v>
      </c>
      <c r="BB46" s="195" t="s">
        <v>1</v>
      </c>
      <c r="BC46" s="195" t="s">
        <v>1014</v>
      </c>
      <c r="BD46" s="195" t="s">
        <v>86</v>
      </c>
    </row>
    <row r="47" s="1" customFormat="1" ht="14.4" customHeight="1">
      <c r="B47" s="19"/>
      <c r="L47" s="19"/>
      <c r="AZ47" s="195" t="s">
        <v>1015</v>
      </c>
      <c r="BA47" s="195" t="s">
        <v>1015</v>
      </c>
      <c r="BB47" s="195" t="s">
        <v>1</v>
      </c>
      <c r="BC47" s="195" t="s">
        <v>1016</v>
      </c>
      <c r="BD47" s="195" t="s">
        <v>86</v>
      </c>
    </row>
    <row r="48" s="1" customFormat="1" ht="14.4" customHeight="1">
      <c r="B48" s="19"/>
      <c r="L48" s="19"/>
      <c r="AZ48" s="195" t="s">
        <v>1017</v>
      </c>
      <c r="BA48" s="195" t="s">
        <v>1017</v>
      </c>
      <c r="BB48" s="195" t="s">
        <v>1</v>
      </c>
      <c r="BC48" s="195" t="s">
        <v>963</v>
      </c>
      <c r="BD48" s="195" t="s">
        <v>86</v>
      </c>
    </row>
    <row r="49" s="1" customFormat="1" ht="14.4" customHeight="1">
      <c r="B49" s="19"/>
      <c r="L49" s="19"/>
      <c r="AZ49" s="195" t="s">
        <v>1018</v>
      </c>
      <c r="BA49" s="195" t="s">
        <v>1018</v>
      </c>
      <c r="BB49" s="195" t="s">
        <v>1</v>
      </c>
      <c r="BC49" s="195" t="s">
        <v>1019</v>
      </c>
      <c r="BD49" s="195" t="s">
        <v>86</v>
      </c>
    </row>
    <row r="50" s="2" customFormat="1" ht="14.4" customHeight="1">
      <c r="B50" s="52"/>
      <c r="D50" s="53" t="s">
        <v>46</v>
      </c>
      <c r="E50" s="54"/>
      <c r="F50" s="54"/>
      <c r="G50" s="53" t="s">
        <v>47</v>
      </c>
      <c r="H50" s="54"/>
      <c r="I50" s="54"/>
      <c r="J50" s="54"/>
      <c r="K50" s="54"/>
      <c r="L50" s="52"/>
      <c r="AZ50" s="195" t="s">
        <v>1020</v>
      </c>
      <c r="BA50" s="195" t="s">
        <v>1020</v>
      </c>
      <c r="BB50" s="195" t="s">
        <v>1</v>
      </c>
      <c r="BC50" s="195" t="s">
        <v>1021</v>
      </c>
      <c r="BD50" s="195" t="s">
        <v>86</v>
      </c>
    </row>
    <row r="51">
      <c r="B51" s="19"/>
      <c r="L51" s="19"/>
      <c r="AZ51" s="195" t="s">
        <v>1022</v>
      </c>
      <c r="BA51" s="195" t="s">
        <v>1022</v>
      </c>
      <c r="BB51" s="195" t="s">
        <v>1</v>
      </c>
      <c r="BC51" s="195" t="s">
        <v>1023</v>
      </c>
      <c r="BD51" s="195" t="s">
        <v>86</v>
      </c>
    </row>
    <row r="52">
      <c r="B52" s="19"/>
      <c r="L52" s="19"/>
      <c r="AZ52" s="195" t="s">
        <v>1024</v>
      </c>
      <c r="BA52" s="195" t="s">
        <v>1024</v>
      </c>
      <c r="BB52" s="195" t="s">
        <v>1</v>
      </c>
      <c r="BC52" s="195" t="s">
        <v>1025</v>
      </c>
      <c r="BD52" s="195" t="s">
        <v>86</v>
      </c>
    </row>
    <row r="53">
      <c r="B53" s="19"/>
      <c r="L53" s="19"/>
      <c r="AZ53" s="195" t="s">
        <v>1026</v>
      </c>
      <c r="BA53" s="195" t="s">
        <v>1026</v>
      </c>
      <c r="BB53" s="195" t="s">
        <v>1</v>
      </c>
      <c r="BC53" s="195" t="s">
        <v>1027</v>
      </c>
      <c r="BD53" s="195" t="s">
        <v>86</v>
      </c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5"/>
      <c r="B61" s="36"/>
      <c r="C61" s="35"/>
      <c r="D61" s="55" t="s">
        <v>48</v>
      </c>
      <c r="E61" s="38"/>
      <c r="F61" s="141" t="s">
        <v>49</v>
      </c>
      <c r="G61" s="55" t="s">
        <v>48</v>
      </c>
      <c r="H61" s="38"/>
      <c r="I61" s="38"/>
      <c r="J61" s="142" t="s">
        <v>49</v>
      </c>
      <c r="K61" s="38"/>
      <c r="L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5"/>
      <c r="B65" s="36"/>
      <c r="C65" s="35"/>
      <c r="D65" s="53" t="s">
        <v>50</v>
      </c>
      <c r="E65" s="56"/>
      <c r="F65" s="56"/>
      <c r="G65" s="53" t="s">
        <v>51</v>
      </c>
      <c r="H65" s="56"/>
      <c r="I65" s="56"/>
      <c r="J65" s="56"/>
      <c r="K65" s="56"/>
      <c r="L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5"/>
      <c r="B76" s="36"/>
      <c r="C76" s="35"/>
      <c r="D76" s="55" t="s">
        <v>48</v>
      </c>
      <c r="E76" s="38"/>
      <c r="F76" s="141" t="s">
        <v>49</v>
      </c>
      <c r="G76" s="55" t="s">
        <v>48</v>
      </c>
      <c r="H76" s="38"/>
      <c r="I76" s="38"/>
      <c r="J76" s="142" t="s">
        <v>49</v>
      </c>
      <c r="K76" s="38"/>
      <c r="L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57"/>
      <c r="C77" s="58"/>
      <c r="D77" s="58"/>
      <c r="E77" s="58"/>
      <c r="F77" s="58"/>
      <c r="G77" s="58"/>
      <c r="H77" s="58"/>
      <c r="I77" s="58"/>
      <c r="J77" s="58"/>
      <c r="K77" s="58"/>
      <c r="L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59"/>
      <c r="C81" s="60"/>
      <c r="D81" s="60"/>
      <c r="E81" s="60"/>
      <c r="F81" s="60"/>
      <c r="G81" s="60"/>
      <c r="H81" s="60"/>
      <c r="I81" s="60"/>
      <c r="J81" s="60"/>
      <c r="K81" s="60"/>
      <c r="L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111</v>
      </c>
      <c r="D82" s="35"/>
      <c r="E82" s="35"/>
      <c r="F82" s="35"/>
      <c r="G82" s="35"/>
      <c r="H82" s="35"/>
      <c r="I82" s="35"/>
      <c r="J82" s="35"/>
      <c r="K82" s="35"/>
      <c r="L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5"/>
      <c r="D83" s="35"/>
      <c r="E83" s="35"/>
      <c r="F83" s="35"/>
      <c r="G83" s="35"/>
      <c r="H83" s="35"/>
      <c r="I83" s="35"/>
      <c r="J83" s="35"/>
      <c r="K83" s="35"/>
      <c r="L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5"/>
      <c r="E84" s="35"/>
      <c r="F84" s="35"/>
      <c r="G84" s="35"/>
      <c r="H84" s="35"/>
      <c r="I84" s="35"/>
      <c r="J84" s="35"/>
      <c r="K84" s="35"/>
      <c r="L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26.25" customHeight="1">
      <c r="A85" s="35"/>
      <c r="B85" s="36"/>
      <c r="C85" s="35"/>
      <c r="D85" s="35"/>
      <c r="E85" s="127" t="str">
        <f>E7</f>
        <v>Prodloužení tramvajové trati v ulici Merhautova na sídliště Lesná I. etapa - OBJEKTY SÚS</v>
      </c>
      <c r="F85" s="29"/>
      <c r="G85" s="29"/>
      <c r="H85" s="29"/>
      <c r="I85" s="35"/>
      <c r="J85" s="35"/>
      <c r="K85" s="35"/>
      <c r="L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107</v>
      </c>
      <c r="D86" s="35"/>
      <c r="E86" s="35"/>
      <c r="F86" s="35"/>
      <c r="G86" s="35"/>
      <c r="H86" s="35"/>
      <c r="I86" s="35"/>
      <c r="J86" s="35"/>
      <c r="K86" s="35"/>
      <c r="L86" s="52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5"/>
      <c r="D87" s="35"/>
      <c r="E87" s="64" t="str">
        <f>E9</f>
        <v>SO 201 - Rekonstrukce mostu ev.č. 37915-2</v>
      </c>
      <c r="F87" s="35"/>
      <c r="G87" s="35"/>
      <c r="H87" s="35"/>
      <c r="I87" s="35"/>
      <c r="J87" s="35"/>
      <c r="K87" s="35"/>
      <c r="L87" s="52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5"/>
      <c r="D88" s="35"/>
      <c r="E88" s="35"/>
      <c r="F88" s="35"/>
      <c r="G88" s="35"/>
      <c r="H88" s="35"/>
      <c r="I88" s="35"/>
      <c r="J88" s="35"/>
      <c r="K88" s="35"/>
      <c r="L88" s="52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20</v>
      </c>
      <c r="D89" s="35"/>
      <c r="E89" s="35"/>
      <c r="F89" s="24" t="str">
        <f>F12</f>
        <v xml:space="preserve"> </v>
      </c>
      <c r="G89" s="35"/>
      <c r="H89" s="35"/>
      <c r="I89" s="29" t="s">
        <v>22</v>
      </c>
      <c r="J89" s="66" t="str">
        <f>IF(J12="","",J12)</f>
        <v>17. 1. 2023</v>
      </c>
      <c r="K89" s="35"/>
      <c r="L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5"/>
      <c r="D90" s="35"/>
      <c r="E90" s="35"/>
      <c r="F90" s="35"/>
      <c r="G90" s="35"/>
      <c r="H90" s="35"/>
      <c r="I90" s="35"/>
      <c r="J90" s="35"/>
      <c r="K90" s="35"/>
      <c r="L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24</v>
      </c>
      <c r="D91" s="35"/>
      <c r="E91" s="35"/>
      <c r="F91" s="24" t="str">
        <f>E15</f>
        <v xml:space="preserve"> </v>
      </c>
      <c r="G91" s="35"/>
      <c r="H91" s="35"/>
      <c r="I91" s="29" t="s">
        <v>29</v>
      </c>
      <c r="J91" s="33" t="str">
        <f>E21</f>
        <v xml:space="preserve"> </v>
      </c>
      <c r="K91" s="35"/>
      <c r="L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27</v>
      </c>
      <c r="D92" s="35"/>
      <c r="E92" s="35"/>
      <c r="F92" s="24" t="str">
        <f>IF(E18="","",E18)</f>
        <v>Vyplň údaj</v>
      </c>
      <c r="G92" s="35"/>
      <c r="H92" s="35"/>
      <c r="I92" s="29" t="s">
        <v>31</v>
      </c>
      <c r="J92" s="33" t="str">
        <f>E24</f>
        <v xml:space="preserve"> </v>
      </c>
      <c r="K92" s="35"/>
      <c r="L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5"/>
      <c r="D93" s="35"/>
      <c r="E93" s="35"/>
      <c r="F93" s="35"/>
      <c r="G93" s="35"/>
      <c r="H93" s="35"/>
      <c r="I93" s="35"/>
      <c r="J93" s="35"/>
      <c r="K93" s="35"/>
      <c r="L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43" t="s">
        <v>112</v>
      </c>
      <c r="D94" s="135"/>
      <c r="E94" s="135"/>
      <c r="F94" s="135"/>
      <c r="G94" s="135"/>
      <c r="H94" s="135"/>
      <c r="I94" s="135"/>
      <c r="J94" s="144" t="s">
        <v>113</v>
      </c>
      <c r="K94" s="135"/>
      <c r="L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5"/>
      <c r="D95" s="35"/>
      <c r="E95" s="35"/>
      <c r="F95" s="35"/>
      <c r="G95" s="35"/>
      <c r="H95" s="35"/>
      <c r="I95" s="35"/>
      <c r="J95" s="35"/>
      <c r="K95" s="35"/>
      <c r="L95" s="52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45" t="s">
        <v>114</v>
      </c>
      <c r="D96" s="35"/>
      <c r="E96" s="35"/>
      <c r="F96" s="35"/>
      <c r="G96" s="35"/>
      <c r="H96" s="35"/>
      <c r="I96" s="35"/>
      <c r="J96" s="93">
        <f>J130</f>
        <v>0</v>
      </c>
      <c r="K96" s="35"/>
      <c r="L96" s="52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6" t="s">
        <v>93</v>
      </c>
    </row>
    <row r="97" s="9" customFormat="1" ht="24.96" customHeight="1">
      <c r="A97" s="9"/>
      <c r="B97" s="146"/>
      <c r="C97" s="9"/>
      <c r="D97" s="147" t="s">
        <v>372</v>
      </c>
      <c r="E97" s="148"/>
      <c r="F97" s="148"/>
      <c r="G97" s="148"/>
      <c r="H97" s="148"/>
      <c r="I97" s="148"/>
      <c r="J97" s="149">
        <f>J131</f>
        <v>0</v>
      </c>
      <c r="K97" s="9"/>
      <c r="L97" s="146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46"/>
      <c r="C98" s="9"/>
      <c r="D98" s="147" t="s">
        <v>1028</v>
      </c>
      <c r="E98" s="148"/>
      <c r="F98" s="148"/>
      <c r="G98" s="148"/>
      <c r="H98" s="148"/>
      <c r="I98" s="148"/>
      <c r="J98" s="149">
        <f>J174</f>
        <v>0</v>
      </c>
      <c r="K98" s="9"/>
      <c r="L98" s="146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9" customFormat="1" ht="24.96" customHeight="1">
      <c r="A99" s="9"/>
      <c r="B99" s="146"/>
      <c r="C99" s="9"/>
      <c r="D99" s="147" t="s">
        <v>1029</v>
      </c>
      <c r="E99" s="148"/>
      <c r="F99" s="148"/>
      <c r="G99" s="148"/>
      <c r="H99" s="148"/>
      <c r="I99" s="148"/>
      <c r="J99" s="149">
        <f>J209</f>
        <v>0</v>
      </c>
      <c r="K99" s="9"/>
      <c r="L99" s="146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46"/>
      <c r="C100" s="9"/>
      <c r="D100" s="147" t="s">
        <v>1030</v>
      </c>
      <c r="E100" s="148"/>
      <c r="F100" s="148"/>
      <c r="G100" s="148"/>
      <c r="H100" s="148"/>
      <c r="I100" s="148"/>
      <c r="J100" s="149">
        <f>J215</f>
        <v>0</v>
      </c>
      <c r="K100" s="9"/>
      <c r="L100" s="146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9" customFormat="1" ht="24.96" customHeight="1">
      <c r="A101" s="9"/>
      <c r="B101" s="146"/>
      <c r="C101" s="9"/>
      <c r="D101" s="147" t="s">
        <v>1031</v>
      </c>
      <c r="E101" s="148"/>
      <c r="F101" s="148"/>
      <c r="G101" s="148"/>
      <c r="H101" s="148"/>
      <c r="I101" s="148"/>
      <c r="J101" s="149">
        <f>J291</f>
        <v>0</v>
      </c>
      <c r="K101" s="9"/>
      <c r="L101" s="146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9" customFormat="1" ht="24.96" customHeight="1">
      <c r="A102" s="9"/>
      <c r="B102" s="146"/>
      <c r="C102" s="9"/>
      <c r="D102" s="147" t="s">
        <v>373</v>
      </c>
      <c r="E102" s="148"/>
      <c r="F102" s="148"/>
      <c r="G102" s="148"/>
      <c r="H102" s="148"/>
      <c r="I102" s="148"/>
      <c r="J102" s="149">
        <f>J349</f>
        <v>0</v>
      </c>
      <c r="K102" s="9"/>
      <c r="L102" s="146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9" customFormat="1" ht="24.96" customHeight="1">
      <c r="A103" s="9"/>
      <c r="B103" s="146"/>
      <c r="C103" s="9"/>
      <c r="D103" s="147" t="s">
        <v>1032</v>
      </c>
      <c r="E103" s="148"/>
      <c r="F103" s="148"/>
      <c r="G103" s="148"/>
      <c r="H103" s="148"/>
      <c r="I103" s="148"/>
      <c r="J103" s="149">
        <f>J375</f>
        <v>0</v>
      </c>
      <c r="K103" s="9"/>
      <c r="L103" s="146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9" customFormat="1" ht="24.96" customHeight="1">
      <c r="A104" s="9"/>
      <c r="B104" s="146"/>
      <c r="C104" s="9"/>
      <c r="D104" s="147" t="s">
        <v>1033</v>
      </c>
      <c r="E104" s="148"/>
      <c r="F104" s="148"/>
      <c r="G104" s="148"/>
      <c r="H104" s="148"/>
      <c r="I104" s="148"/>
      <c r="J104" s="149">
        <f>J404</f>
        <v>0</v>
      </c>
      <c r="K104" s="9"/>
      <c r="L104" s="146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9" customFormat="1" ht="24.96" customHeight="1">
      <c r="A105" s="9"/>
      <c r="B105" s="146"/>
      <c r="C105" s="9"/>
      <c r="D105" s="147" t="s">
        <v>1034</v>
      </c>
      <c r="E105" s="148"/>
      <c r="F105" s="148"/>
      <c r="G105" s="148"/>
      <c r="H105" s="148"/>
      <c r="I105" s="148"/>
      <c r="J105" s="149">
        <f>J447</f>
        <v>0</v>
      </c>
      <c r="K105" s="9"/>
      <c r="L105" s="146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9" customFormat="1" ht="24.96" customHeight="1">
      <c r="A106" s="9"/>
      <c r="B106" s="146"/>
      <c r="C106" s="9"/>
      <c r="D106" s="147" t="s">
        <v>1035</v>
      </c>
      <c r="E106" s="148"/>
      <c r="F106" s="148"/>
      <c r="G106" s="148"/>
      <c r="H106" s="148"/>
      <c r="I106" s="148"/>
      <c r="J106" s="149">
        <f>J454</f>
        <v>0</v>
      </c>
      <c r="K106" s="9"/>
      <c r="L106" s="146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s="9" customFormat="1" ht="24.96" customHeight="1">
      <c r="A107" s="9"/>
      <c r="B107" s="146"/>
      <c r="C107" s="9"/>
      <c r="D107" s="147" t="s">
        <v>1036</v>
      </c>
      <c r="E107" s="148"/>
      <c r="F107" s="148"/>
      <c r="G107" s="148"/>
      <c r="H107" s="148"/>
      <c r="I107" s="148"/>
      <c r="J107" s="149">
        <f>J459</f>
        <v>0</v>
      </c>
      <c r="K107" s="9"/>
      <c r="L107" s="146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</row>
    <row r="108" s="9" customFormat="1" ht="24.96" customHeight="1">
      <c r="A108" s="9"/>
      <c r="B108" s="146"/>
      <c r="C108" s="9"/>
      <c r="D108" s="147" t="s">
        <v>374</v>
      </c>
      <c r="E108" s="148"/>
      <c r="F108" s="148"/>
      <c r="G108" s="148"/>
      <c r="H108" s="148"/>
      <c r="I108" s="148"/>
      <c r="J108" s="149">
        <f>J472</f>
        <v>0</v>
      </c>
      <c r="K108" s="9"/>
      <c r="L108" s="146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</row>
    <row r="109" s="9" customFormat="1" ht="24.96" customHeight="1">
      <c r="A109" s="9"/>
      <c r="B109" s="146"/>
      <c r="C109" s="9"/>
      <c r="D109" s="147" t="s">
        <v>375</v>
      </c>
      <c r="E109" s="148"/>
      <c r="F109" s="148"/>
      <c r="G109" s="148"/>
      <c r="H109" s="148"/>
      <c r="I109" s="148"/>
      <c r="J109" s="149">
        <f>J604</f>
        <v>0</v>
      </c>
      <c r="K109" s="9"/>
      <c r="L109" s="146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</row>
    <row r="110" s="9" customFormat="1" ht="24.96" customHeight="1">
      <c r="A110" s="9"/>
      <c r="B110" s="146"/>
      <c r="C110" s="9"/>
      <c r="D110" s="147" t="s">
        <v>376</v>
      </c>
      <c r="E110" s="148"/>
      <c r="F110" s="148"/>
      <c r="G110" s="148"/>
      <c r="H110" s="148"/>
      <c r="I110" s="148"/>
      <c r="J110" s="149">
        <f>J664</f>
        <v>0</v>
      </c>
      <c r="K110" s="9"/>
      <c r="L110" s="146"/>
      <c r="S110" s="9"/>
      <c r="T110" s="9"/>
      <c r="U110" s="9"/>
      <c r="V110" s="9"/>
      <c r="W110" s="9"/>
      <c r="X110" s="9"/>
      <c r="Y110" s="9"/>
      <c r="Z110" s="9"/>
      <c r="AA110" s="9"/>
      <c r="AB110" s="9"/>
      <c r="AC110" s="9"/>
      <c r="AD110" s="9"/>
      <c r="AE110" s="9"/>
    </row>
    <row r="111" s="2" customFormat="1" ht="21.84" customHeight="1">
      <c r="A111" s="35"/>
      <c r="B111" s="36"/>
      <c r="C111" s="35"/>
      <c r="D111" s="35"/>
      <c r="E111" s="35"/>
      <c r="F111" s="35"/>
      <c r="G111" s="35"/>
      <c r="H111" s="35"/>
      <c r="I111" s="35"/>
      <c r="J111" s="35"/>
      <c r="K111" s="35"/>
      <c r="L111" s="52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6.96" customHeight="1">
      <c r="A112" s="35"/>
      <c r="B112" s="57"/>
      <c r="C112" s="58"/>
      <c r="D112" s="58"/>
      <c r="E112" s="58"/>
      <c r="F112" s="58"/>
      <c r="G112" s="58"/>
      <c r="H112" s="58"/>
      <c r="I112" s="58"/>
      <c r="J112" s="58"/>
      <c r="K112" s="58"/>
      <c r="L112" s="52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6" s="2" customFormat="1" ht="6.96" customHeight="1">
      <c r="A116" s="35"/>
      <c r="B116" s="59"/>
      <c r="C116" s="60"/>
      <c r="D116" s="60"/>
      <c r="E116" s="60"/>
      <c r="F116" s="60"/>
      <c r="G116" s="60"/>
      <c r="H116" s="60"/>
      <c r="I116" s="60"/>
      <c r="J116" s="60"/>
      <c r="K116" s="60"/>
      <c r="L116" s="52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24.96" customHeight="1">
      <c r="A117" s="35"/>
      <c r="B117" s="36"/>
      <c r="C117" s="20" t="s">
        <v>116</v>
      </c>
      <c r="D117" s="35"/>
      <c r="E117" s="35"/>
      <c r="F117" s="35"/>
      <c r="G117" s="35"/>
      <c r="H117" s="35"/>
      <c r="I117" s="35"/>
      <c r="J117" s="35"/>
      <c r="K117" s="35"/>
      <c r="L117" s="52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6.96" customHeight="1">
      <c r="A118" s="35"/>
      <c r="B118" s="36"/>
      <c r="C118" s="35"/>
      <c r="D118" s="35"/>
      <c r="E118" s="35"/>
      <c r="F118" s="35"/>
      <c r="G118" s="35"/>
      <c r="H118" s="35"/>
      <c r="I118" s="35"/>
      <c r="J118" s="35"/>
      <c r="K118" s="35"/>
      <c r="L118" s="52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12" customHeight="1">
      <c r="A119" s="35"/>
      <c r="B119" s="36"/>
      <c r="C119" s="29" t="s">
        <v>16</v>
      </c>
      <c r="D119" s="35"/>
      <c r="E119" s="35"/>
      <c r="F119" s="35"/>
      <c r="G119" s="35"/>
      <c r="H119" s="35"/>
      <c r="I119" s="35"/>
      <c r="J119" s="35"/>
      <c r="K119" s="35"/>
      <c r="L119" s="52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26.25" customHeight="1">
      <c r="A120" s="35"/>
      <c r="B120" s="36"/>
      <c r="C120" s="35"/>
      <c r="D120" s="35"/>
      <c r="E120" s="127" t="str">
        <f>E7</f>
        <v>Prodloužení tramvajové trati v ulici Merhautova na sídliště Lesná I. etapa - OBJEKTY SÚS</v>
      </c>
      <c r="F120" s="29"/>
      <c r="G120" s="29"/>
      <c r="H120" s="29"/>
      <c r="I120" s="35"/>
      <c r="J120" s="35"/>
      <c r="K120" s="35"/>
      <c r="L120" s="52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2" customFormat="1" ht="12" customHeight="1">
      <c r="A121" s="35"/>
      <c r="B121" s="36"/>
      <c r="C121" s="29" t="s">
        <v>107</v>
      </c>
      <c r="D121" s="35"/>
      <c r="E121" s="35"/>
      <c r="F121" s="35"/>
      <c r="G121" s="35"/>
      <c r="H121" s="35"/>
      <c r="I121" s="35"/>
      <c r="J121" s="35"/>
      <c r="K121" s="35"/>
      <c r="L121" s="52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="2" customFormat="1" ht="16.5" customHeight="1">
      <c r="A122" s="35"/>
      <c r="B122" s="36"/>
      <c r="C122" s="35"/>
      <c r="D122" s="35"/>
      <c r="E122" s="64" t="str">
        <f>E9</f>
        <v>SO 201 - Rekonstrukce mostu ev.č. 37915-2</v>
      </c>
      <c r="F122" s="35"/>
      <c r="G122" s="35"/>
      <c r="H122" s="35"/>
      <c r="I122" s="35"/>
      <c r="J122" s="35"/>
      <c r="K122" s="35"/>
      <c r="L122" s="52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="2" customFormat="1" ht="6.96" customHeight="1">
      <c r="A123" s="35"/>
      <c r="B123" s="36"/>
      <c r="C123" s="35"/>
      <c r="D123" s="35"/>
      <c r="E123" s="35"/>
      <c r="F123" s="35"/>
      <c r="G123" s="35"/>
      <c r="H123" s="35"/>
      <c r="I123" s="35"/>
      <c r="J123" s="35"/>
      <c r="K123" s="35"/>
      <c r="L123" s="52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="2" customFormat="1" ht="12" customHeight="1">
      <c r="A124" s="35"/>
      <c r="B124" s="36"/>
      <c r="C124" s="29" t="s">
        <v>20</v>
      </c>
      <c r="D124" s="35"/>
      <c r="E124" s="35"/>
      <c r="F124" s="24" t="str">
        <f>F12</f>
        <v xml:space="preserve"> </v>
      </c>
      <c r="G124" s="35"/>
      <c r="H124" s="35"/>
      <c r="I124" s="29" t="s">
        <v>22</v>
      </c>
      <c r="J124" s="66" t="str">
        <f>IF(J12="","",J12)</f>
        <v>17. 1. 2023</v>
      </c>
      <c r="K124" s="35"/>
      <c r="L124" s="52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</row>
    <row r="125" s="2" customFormat="1" ht="6.96" customHeight="1">
      <c r="A125" s="35"/>
      <c r="B125" s="36"/>
      <c r="C125" s="35"/>
      <c r="D125" s="35"/>
      <c r="E125" s="35"/>
      <c r="F125" s="35"/>
      <c r="G125" s="35"/>
      <c r="H125" s="35"/>
      <c r="I125" s="35"/>
      <c r="J125" s="35"/>
      <c r="K125" s="35"/>
      <c r="L125" s="52"/>
      <c r="S125" s="35"/>
      <c r="T125" s="35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</row>
    <row r="126" s="2" customFormat="1" ht="15.15" customHeight="1">
      <c r="A126" s="35"/>
      <c r="B126" s="36"/>
      <c r="C126" s="29" t="s">
        <v>24</v>
      </c>
      <c r="D126" s="35"/>
      <c r="E126" s="35"/>
      <c r="F126" s="24" t="str">
        <f>E15</f>
        <v xml:space="preserve"> </v>
      </c>
      <c r="G126" s="35"/>
      <c r="H126" s="35"/>
      <c r="I126" s="29" t="s">
        <v>29</v>
      </c>
      <c r="J126" s="33" t="str">
        <f>E21</f>
        <v xml:space="preserve"> </v>
      </c>
      <c r="K126" s="35"/>
      <c r="L126" s="52"/>
      <c r="S126" s="35"/>
      <c r="T126" s="35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</row>
    <row r="127" s="2" customFormat="1" ht="15.15" customHeight="1">
      <c r="A127" s="35"/>
      <c r="B127" s="36"/>
      <c r="C127" s="29" t="s">
        <v>27</v>
      </c>
      <c r="D127" s="35"/>
      <c r="E127" s="35"/>
      <c r="F127" s="24" t="str">
        <f>IF(E18="","",E18)</f>
        <v>Vyplň údaj</v>
      </c>
      <c r="G127" s="35"/>
      <c r="H127" s="35"/>
      <c r="I127" s="29" t="s">
        <v>31</v>
      </c>
      <c r="J127" s="33" t="str">
        <f>E24</f>
        <v xml:space="preserve"> </v>
      </c>
      <c r="K127" s="35"/>
      <c r="L127" s="52"/>
      <c r="S127" s="35"/>
      <c r="T127" s="35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</row>
    <row r="128" s="2" customFormat="1" ht="10.32" customHeight="1">
      <c r="A128" s="35"/>
      <c r="B128" s="36"/>
      <c r="C128" s="35"/>
      <c r="D128" s="35"/>
      <c r="E128" s="35"/>
      <c r="F128" s="35"/>
      <c r="G128" s="35"/>
      <c r="H128" s="35"/>
      <c r="I128" s="35"/>
      <c r="J128" s="35"/>
      <c r="K128" s="35"/>
      <c r="L128" s="52"/>
      <c r="S128" s="35"/>
      <c r="T128" s="35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</row>
    <row r="129" s="10" customFormat="1" ht="29.28" customHeight="1">
      <c r="A129" s="150"/>
      <c r="B129" s="151"/>
      <c r="C129" s="152" t="s">
        <v>117</v>
      </c>
      <c r="D129" s="153" t="s">
        <v>58</v>
      </c>
      <c r="E129" s="153" t="s">
        <v>54</v>
      </c>
      <c r="F129" s="153" t="s">
        <v>55</v>
      </c>
      <c r="G129" s="153" t="s">
        <v>118</v>
      </c>
      <c r="H129" s="153" t="s">
        <v>119</v>
      </c>
      <c r="I129" s="153" t="s">
        <v>120</v>
      </c>
      <c r="J129" s="153" t="s">
        <v>113</v>
      </c>
      <c r="K129" s="154" t="s">
        <v>121</v>
      </c>
      <c r="L129" s="155"/>
      <c r="M129" s="83" t="s">
        <v>1</v>
      </c>
      <c r="N129" s="84" t="s">
        <v>37</v>
      </c>
      <c r="O129" s="84" t="s">
        <v>122</v>
      </c>
      <c r="P129" s="84" t="s">
        <v>123</v>
      </c>
      <c r="Q129" s="84" t="s">
        <v>124</v>
      </c>
      <c r="R129" s="84" t="s">
        <v>125</v>
      </c>
      <c r="S129" s="84" t="s">
        <v>126</v>
      </c>
      <c r="T129" s="85" t="s">
        <v>127</v>
      </c>
      <c r="U129" s="150"/>
      <c r="V129" s="150"/>
      <c r="W129" s="150"/>
      <c r="X129" s="150"/>
      <c r="Y129" s="150"/>
      <c r="Z129" s="150"/>
      <c r="AA129" s="150"/>
      <c r="AB129" s="150"/>
      <c r="AC129" s="150"/>
      <c r="AD129" s="150"/>
      <c r="AE129" s="150"/>
    </row>
    <row r="130" s="2" customFormat="1" ht="22.8" customHeight="1">
      <c r="A130" s="35"/>
      <c r="B130" s="36"/>
      <c r="C130" s="90" t="s">
        <v>128</v>
      </c>
      <c r="D130" s="35"/>
      <c r="E130" s="35"/>
      <c r="F130" s="35"/>
      <c r="G130" s="35"/>
      <c r="H130" s="35"/>
      <c r="I130" s="35"/>
      <c r="J130" s="156">
        <f>BK130</f>
        <v>0</v>
      </c>
      <c r="K130" s="35"/>
      <c r="L130" s="36"/>
      <c r="M130" s="86"/>
      <c r="N130" s="70"/>
      <c r="O130" s="87"/>
      <c r="P130" s="157">
        <f>P131+P174+P209+P215+P291+P349+P375+P404+P447+P454+P459+P472+P604+P664</f>
        <v>0</v>
      </c>
      <c r="Q130" s="87"/>
      <c r="R130" s="157">
        <f>R131+R174+R209+R215+R291+R349+R375+R404+R447+R454+R459+R472+R604+R664</f>
        <v>200.37961562999999</v>
      </c>
      <c r="S130" s="87"/>
      <c r="T130" s="158">
        <f>T131+T174+T209+T215+T291+T349+T375+T404+T447+T454+T459+T472+T604+T664</f>
        <v>864.15023540000004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T130" s="16" t="s">
        <v>72</v>
      </c>
      <c r="AU130" s="16" t="s">
        <v>93</v>
      </c>
      <c r="BK130" s="159">
        <f>BK131+BK174+BK209+BK215+BK291+BK349+BK375+BK404+BK447+BK454+BK459+BK472+BK604+BK664</f>
        <v>0</v>
      </c>
    </row>
    <row r="131" s="11" customFormat="1" ht="25.92" customHeight="1">
      <c r="A131" s="11"/>
      <c r="B131" s="160"/>
      <c r="C131" s="11"/>
      <c r="D131" s="161" t="s">
        <v>72</v>
      </c>
      <c r="E131" s="162" t="s">
        <v>80</v>
      </c>
      <c r="F131" s="162" t="s">
        <v>377</v>
      </c>
      <c r="G131" s="11"/>
      <c r="H131" s="11"/>
      <c r="I131" s="163"/>
      <c r="J131" s="164">
        <f>BK131</f>
        <v>0</v>
      </c>
      <c r="K131" s="11"/>
      <c r="L131" s="160"/>
      <c r="M131" s="165"/>
      <c r="N131" s="166"/>
      <c r="O131" s="166"/>
      <c r="P131" s="167">
        <f>SUM(P132:P173)</f>
        <v>0</v>
      </c>
      <c r="Q131" s="166"/>
      <c r="R131" s="167">
        <f>SUM(R132:R173)</f>
        <v>0.032175840000000004</v>
      </c>
      <c r="S131" s="166"/>
      <c r="T131" s="168">
        <f>SUM(T132:T173)</f>
        <v>98.778539999999992</v>
      </c>
      <c r="U131" s="11"/>
      <c r="V131" s="11"/>
      <c r="W131" s="11"/>
      <c r="X131" s="11"/>
      <c r="Y131" s="11"/>
      <c r="Z131" s="11"/>
      <c r="AA131" s="11"/>
      <c r="AB131" s="11"/>
      <c r="AC131" s="11"/>
      <c r="AD131" s="11"/>
      <c r="AE131" s="11"/>
      <c r="AR131" s="161" t="s">
        <v>130</v>
      </c>
      <c r="AT131" s="169" t="s">
        <v>72</v>
      </c>
      <c r="AU131" s="169" t="s">
        <v>73</v>
      </c>
      <c r="AY131" s="161" t="s">
        <v>131</v>
      </c>
      <c r="BK131" s="170">
        <f>SUM(BK132:BK173)</f>
        <v>0</v>
      </c>
    </row>
    <row r="132" s="2" customFormat="1" ht="24.15" customHeight="1">
      <c r="A132" s="35"/>
      <c r="B132" s="171"/>
      <c r="C132" s="172" t="s">
        <v>80</v>
      </c>
      <c r="D132" s="172" t="s">
        <v>132</v>
      </c>
      <c r="E132" s="173" t="s">
        <v>1037</v>
      </c>
      <c r="F132" s="174" t="s">
        <v>1038</v>
      </c>
      <c r="G132" s="175" t="s">
        <v>380</v>
      </c>
      <c r="H132" s="176">
        <v>252.80000000000001</v>
      </c>
      <c r="I132" s="177"/>
      <c r="J132" s="178">
        <f>ROUND(I132*H132,2)</f>
        <v>0</v>
      </c>
      <c r="K132" s="174" t="s">
        <v>381</v>
      </c>
      <c r="L132" s="36"/>
      <c r="M132" s="179" t="s">
        <v>1</v>
      </c>
      <c r="N132" s="180" t="s">
        <v>38</v>
      </c>
      <c r="O132" s="74"/>
      <c r="P132" s="181">
        <f>O132*H132</f>
        <v>0</v>
      </c>
      <c r="Q132" s="181">
        <v>4.0000000000000003E-05</v>
      </c>
      <c r="R132" s="181">
        <f>Q132*H132</f>
        <v>0.010112000000000001</v>
      </c>
      <c r="S132" s="181">
        <v>0.11500000000000001</v>
      </c>
      <c r="T132" s="182">
        <f>S132*H132</f>
        <v>29.072000000000003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183" t="s">
        <v>130</v>
      </c>
      <c r="AT132" s="183" t="s">
        <v>132</v>
      </c>
      <c r="AU132" s="183" t="s">
        <v>80</v>
      </c>
      <c r="AY132" s="16" t="s">
        <v>131</v>
      </c>
      <c r="BE132" s="184">
        <f>IF(N132="základní",J132,0)</f>
        <v>0</v>
      </c>
      <c r="BF132" s="184">
        <f>IF(N132="snížená",J132,0)</f>
        <v>0</v>
      </c>
      <c r="BG132" s="184">
        <f>IF(N132="zákl. přenesená",J132,0)</f>
        <v>0</v>
      </c>
      <c r="BH132" s="184">
        <f>IF(N132="sníž. přenesená",J132,0)</f>
        <v>0</v>
      </c>
      <c r="BI132" s="184">
        <f>IF(N132="nulová",J132,0)</f>
        <v>0</v>
      </c>
      <c r="BJ132" s="16" t="s">
        <v>80</v>
      </c>
      <c r="BK132" s="184">
        <f>ROUND(I132*H132,2)</f>
        <v>0</v>
      </c>
      <c r="BL132" s="16" t="s">
        <v>130</v>
      </c>
      <c r="BM132" s="183" t="s">
        <v>1039</v>
      </c>
    </row>
    <row r="133" s="2" customFormat="1">
      <c r="A133" s="35"/>
      <c r="B133" s="36"/>
      <c r="C133" s="35"/>
      <c r="D133" s="185" t="s">
        <v>138</v>
      </c>
      <c r="E133" s="35"/>
      <c r="F133" s="186" t="s">
        <v>1040</v>
      </c>
      <c r="G133" s="35"/>
      <c r="H133" s="35"/>
      <c r="I133" s="187"/>
      <c r="J133" s="35"/>
      <c r="K133" s="35"/>
      <c r="L133" s="36"/>
      <c r="M133" s="188"/>
      <c r="N133" s="189"/>
      <c r="O133" s="74"/>
      <c r="P133" s="74"/>
      <c r="Q133" s="74"/>
      <c r="R133" s="74"/>
      <c r="S133" s="74"/>
      <c r="T133" s="75"/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T133" s="16" t="s">
        <v>138</v>
      </c>
      <c r="AU133" s="16" t="s">
        <v>80</v>
      </c>
    </row>
    <row r="134" s="2" customFormat="1">
      <c r="A134" s="35"/>
      <c r="B134" s="36"/>
      <c r="C134" s="35"/>
      <c r="D134" s="197" t="s">
        <v>384</v>
      </c>
      <c r="E134" s="35"/>
      <c r="F134" s="198" t="s">
        <v>1041</v>
      </c>
      <c r="G134" s="35"/>
      <c r="H134" s="35"/>
      <c r="I134" s="187"/>
      <c r="J134" s="35"/>
      <c r="K134" s="35"/>
      <c r="L134" s="36"/>
      <c r="M134" s="188"/>
      <c r="N134" s="189"/>
      <c r="O134" s="74"/>
      <c r="P134" s="74"/>
      <c r="Q134" s="74"/>
      <c r="R134" s="74"/>
      <c r="S134" s="74"/>
      <c r="T134" s="75"/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T134" s="16" t="s">
        <v>384</v>
      </c>
      <c r="AU134" s="16" t="s">
        <v>80</v>
      </c>
    </row>
    <row r="135" s="12" customFormat="1">
      <c r="A135" s="12"/>
      <c r="B135" s="199"/>
      <c r="C135" s="12"/>
      <c r="D135" s="185" t="s">
        <v>386</v>
      </c>
      <c r="E135" s="200" t="s">
        <v>387</v>
      </c>
      <c r="F135" s="201" t="s">
        <v>1042</v>
      </c>
      <c r="G135" s="12"/>
      <c r="H135" s="202">
        <v>252.80000000000001</v>
      </c>
      <c r="I135" s="203"/>
      <c r="J135" s="12"/>
      <c r="K135" s="12"/>
      <c r="L135" s="199"/>
      <c r="M135" s="204"/>
      <c r="N135" s="205"/>
      <c r="O135" s="205"/>
      <c r="P135" s="205"/>
      <c r="Q135" s="205"/>
      <c r="R135" s="205"/>
      <c r="S135" s="205"/>
      <c r="T135" s="206"/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T135" s="200" t="s">
        <v>386</v>
      </c>
      <c r="AU135" s="200" t="s">
        <v>80</v>
      </c>
      <c r="AV135" s="12" t="s">
        <v>86</v>
      </c>
      <c r="AW135" s="12" t="s">
        <v>30</v>
      </c>
      <c r="AX135" s="12" t="s">
        <v>80</v>
      </c>
      <c r="AY135" s="200" t="s">
        <v>131</v>
      </c>
    </row>
    <row r="136" s="2" customFormat="1" ht="24.15" customHeight="1">
      <c r="A136" s="35"/>
      <c r="B136" s="171"/>
      <c r="C136" s="172" t="s">
        <v>86</v>
      </c>
      <c r="D136" s="172" t="s">
        <v>132</v>
      </c>
      <c r="E136" s="173" t="s">
        <v>1043</v>
      </c>
      <c r="F136" s="174" t="s">
        <v>1044</v>
      </c>
      <c r="G136" s="175" t="s">
        <v>380</v>
      </c>
      <c r="H136" s="176">
        <v>275.798</v>
      </c>
      <c r="I136" s="177"/>
      <c r="J136" s="178">
        <f>ROUND(I136*H136,2)</f>
        <v>0</v>
      </c>
      <c r="K136" s="174" t="s">
        <v>381</v>
      </c>
      <c r="L136" s="36"/>
      <c r="M136" s="179" t="s">
        <v>1</v>
      </c>
      <c r="N136" s="180" t="s">
        <v>38</v>
      </c>
      <c r="O136" s="74"/>
      <c r="P136" s="181">
        <f>O136*H136</f>
        <v>0</v>
      </c>
      <c r="Q136" s="181">
        <v>8.0000000000000007E-05</v>
      </c>
      <c r="R136" s="181">
        <f>Q136*H136</f>
        <v>0.022063840000000001</v>
      </c>
      <c r="S136" s="181">
        <v>0.23000000000000001</v>
      </c>
      <c r="T136" s="182">
        <f>S136*H136</f>
        <v>63.433540000000001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183" t="s">
        <v>130</v>
      </c>
      <c r="AT136" s="183" t="s">
        <v>132</v>
      </c>
      <c r="AU136" s="183" t="s">
        <v>80</v>
      </c>
      <c r="AY136" s="16" t="s">
        <v>131</v>
      </c>
      <c r="BE136" s="184">
        <f>IF(N136="základní",J136,0)</f>
        <v>0</v>
      </c>
      <c r="BF136" s="184">
        <f>IF(N136="snížená",J136,0)</f>
        <v>0</v>
      </c>
      <c r="BG136" s="184">
        <f>IF(N136="zákl. přenesená",J136,0)</f>
        <v>0</v>
      </c>
      <c r="BH136" s="184">
        <f>IF(N136="sníž. přenesená",J136,0)</f>
        <v>0</v>
      </c>
      <c r="BI136" s="184">
        <f>IF(N136="nulová",J136,0)</f>
        <v>0</v>
      </c>
      <c r="BJ136" s="16" t="s">
        <v>80</v>
      </c>
      <c r="BK136" s="184">
        <f>ROUND(I136*H136,2)</f>
        <v>0</v>
      </c>
      <c r="BL136" s="16" t="s">
        <v>130</v>
      </c>
      <c r="BM136" s="183" t="s">
        <v>1045</v>
      </c>
    </row>
    <row r="137" s="2" customFormat="1">
      <c r="A137" s="35"/>
      <c r="B137" s="36"/>
      <c r="C137" s="35"/>
      <c r="D137" s="185" t="s">
        <v>138</v>
      </c>
      <c r="E137" s="35"/>
      <c r="F137" s="186" t="s">
        <v>1046</v>
      </c>
      <c r="G137" s="35"/>
      <c r="H137" s="35"/>
      <c r="I137" s="187"/>
      <c r="J137" s="35"/>
      <c r="K137" s="35"/>
      <c r="L137" s="36"/>
      <c r="M137" s="188"/>
      <c r="N137" s="189"/>
      <c r="O137" s="74"/>
      <c r="P137" s="74"/>
      <c r="Q137" s="74"/>
      <c r="R137" s="74"/>
      <c r="S137" s="74"/>
      <c r="T137" s="75"/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T137" s="16" t="s">
        <v>138</v>
      </c>
      <c r="AU137" s="16" t="s">
        <v>80</v>
      </c>
    </row>
    <row r="138" s="2" customFormat="1">
      <c r="A138" s="35"/>
      <c r="B138" s="36"/>
      <c r="C138" s="35"/>
      <c r="D138" s="197" t="s">
        <v>384</v>
      </c>
      <c r="E138" s="35"/>
      <c r="F138" s="198" t="s">
        <v>1047</v>
      </c>
      <c r="G138" s="35"/>
      <c r="H138" s="35"/>
      <c r="I138" s="187"/>
      <c r="J138" s="35"/>
      <c r="K138" s="35"/>
      <c r="L138" s="36"/>
      <c r="M138" s="188"/>
      <c r="N138" s="189"/>
      <c r="O138" s="74"/>
      <c r="P138" s="74"/>
      <c r="Q138" s="74"/>
      <c r="R138" s="74"/>
      <c r="S138" s="74"/>
      <c r="T138" s="75"/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T138" s="16" t="s">
        <v>384</v>
      </c>
      <c r="AU138" s="16" t="s">
        <v>80</v>
      </c>
    </row>
    <row r="139" s="12" customFormat="1">
      <c r="A139" s="12"/>
      <c r="B139" s="199"/>
      <c r="C139" s="12"/>
      <c r="D139" s="185" t="s">
        <v>386</v>
      </c>
      <c r="E139" s="200" t="s">
        <v>398</v>
      </c>
      <c r="F139" s="201" t="s">
        <v>1048</v>
      </c>
      <c r="G139" s="12"/>
      <c r="H139" s="202">
        <v>275.798</v>
      </c>
      <c r="I139" s="203"/>
      <c r="J139" s="12"/>
      <c r="K139" s="12"/>
      <c r="L139" s="199"/>
      <c r="M139" s="204"/>
      <c r="N139" s="205"/>
      <c r="O139" s="205"/>
      <c r="P139" s="205"/>
      <c r="Q139" s="205"/>
      <c r="R139" s="205"/>
      <c r="S139" s="205"/>
      <c r="T139" s="206"/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T139" s="200" t="s">
        <v>386</v>
      </c>
      <c r="AU139" s="200" t="s">
        <v>80</v>
      </c>
      <c r="AV139" s="12" t="s">
        <v>86</v>
      </c>
      <c r="AW139" s="12" t="s">
        <v>30</v>
      </c>
      <c r="AX139" s="12" t="s">
        <v>80</v>
      </c>
      <c r="AY139" s="200" t="s">
        <v>131</v>
      </c>
    </row>
    <row r="140" s="2" customFormat="1" ht="16.5" customHeight="1">
      <c r="A140" s="35"/>
      <c r="B140" s="171"/>
      <c r="C140" s="172" t="s">
        <v>146</v>
      </c>
      <c r="D140" s="172" t="s">
        <v>132</v>
      </c>
      <c r="E140" s="173" t="s">
        <v>432</v>
      </c>
      <c r="F140" s="174" t="s">
        <v>433</v>
      </c>
      <c r="G140" s="175" t="s">
        <v>434</v>
      </c>
      <c r="H140" s="176">
        <v>30.600000000000001</v>
      </c>
      <c r="I140" s="177"/>
      <c r="J140" s="178">
        <f>ROUND(I140*H140,2)</f>
        <v>0</v>
      </c>
      <c r="K140" s="174" t="s">
        <v>381</v>
      </c>
      <c r="L140" s="36"/>
      <c r="M140" s="179" t="s">
        <v>1</v>
      </c>
      <c r="N140" s="180" t="s">
        <v>38</v>
      </c>
      <c r="O140" s="74"/>
      <c r="P140" s="181">
        <f>O140*H140</f>
        <v>0</v>
      </c>
      <c r="Q140" s="181">
        <v>0</v>
      </c>
      <c r="R140" s="181">
        <f>Q140*H140</f>
        <v>0</v>
      </c>
      <c r="S140" s="181">
        <v>0.20499999999999999</v>
      </c>
      <c r="T140" s="182">
        <f>S140*H140</f>
        <v>6.2729999999999997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183" t="s">
        <v>130</v>
      </c>
      <c r="AT140" s="183" t="s">
        <v>132</v>
      </c>
      <c r="AU140" s="183" t="s">
        <v>80</v>
      </c>
      <c r="AY140" s="16" t="s">
        <v>131</v>
      </c>
      <c r="BE140" s="184">
        <f>IF(N140="základní",J140,0)</f>
        <v>0</v>
      </c>
      <c r="BF140" s="184">
        <f>IF(N140="snížená",J140,0)</f>
        <v>0</v>
      </c>
      <c r="BG140" s="184">
        <f>IF(N140="zákl. přenesená",J140,0)</f>
        <v>0</v>
      </c>
      <c r="BH140" s="184">
        <f>IF(N140="sníž. přenesená",J140,0)</f>
        <v>0</v>
      </c>
      <c r="BI140" s="184">
        <f>IF(N140="nulová",J140,0)</f>
        <v>0</v>
      </c>
      <c r="BJ140" s="16" t="s">
        <v>80</v>
      </c>
      <c r="BK140" s="184">
        <f>ROUND(I140*H140,2)</f>
        <v>0</v>
      </c>
      <c r="BL140" s="16" t="s">
        <v>130</v>
      </c>
      <c r="BM140" s="183" t="s">
        <v>1049</v>
      </c>
    </row>
    <row r="141" s="2" customFormat="1">
      <c r="A141" s="35"/>
      <c r="B141" s="36"/>
      <c r="C141" s="35"/>
      <c r="D141" s="185" t="s">
        <v>138</v>
      </c>
      <c r="E141" s="35"/>
      <c r="F141" s="186" t="s">
        <v>436</v>
      </c>
      <c r="G141" s="35"/>
      <c r="H141" s="35"/>
      <c r="I141" s="187"/>
      <c r="J141" s="35"/>
      <c r="K141" s="35"/>
      <c r="L141" s="36"/>
      <c r="M141" s="188"/>
      <c r="N141" s="189"/>
      <c r="O141" s="74"/>
      <c r="P141" s="74"/>
      <c r="Q141" s="74"/>
      <c r="R141" s="74"/>
      <c r="S141" s="74"/>
      <c r="T141" s="75"/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T141" s="16" t="s">
        <v>138</v>
      </c>
      <c r="AU141" s="16" t="s">
        <v>80</v>
      </c>
    </row>
    <row r="142" s="2" customFormat="1">
      <c r="A142" s="35"/>
      <c r="B142" s="36"/>
      <c r="C142" s="35"/>
      <c r="D142" s="197" t="s">
        <v>384</v>
      </c>
      <c r="E142" s="35"/>
      <c r="F142" s="198" t="s">
        <v>437</v>
      </c>
      <c r="G142" s="35"/>
      <c r="H142" s="35"/>
      <c r="I142" s="187"/>
      <c r="J142" s="35"/>
      <c r="K142" s="35"/>
      <c r="L142" s="36"/>
      <c r="M142" s="188"/>
      <c r="N142" s="189"/>
      <c r="O142" s="74"/>
      <c r="P142" s="74"/>
      <c r="Q142" s="74"/>
      <c r="R142" s="74"/>
      <c r="S142" s="74"/>
      <c r="T142" s="75"/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T142" s="16" t="s">
        <v>384</v>
      </c>
      <c r="AU142" s="16" t="s">
        <v>80</v>
      </c>
    </row>
    <row r="143" s="12" customFormat="1">
      <c r="A143" s="12"/>
      <c r="B143" s="199"/>
      <c r="C143" s="12"/>
      <c r="D143" s="185" t="s">
        <v>386</v>
      </c>
      <c r="E143" s="200" t="s">
        <v>410</v>
      </c>
      <c r="F143" s="201" t="s">
        <v>1050</v>
      </c>
      <c r="G143" s="12"/>
      <c r="H143" s="202">
        <v>30.600000000000001</v>
      </c>
      <c r="I143" s="203"/>
      <c r="J143" s="12"/>
      <c r="K143" s="12"/>
      <c r="L143" s="199"/>
      <c r="M143" s="204"/>
      <c r="N143" s="205"/>
      <c r="O143" s="205"/>
      <c r="P143" s="205"/>
      <c r="Q143" s="205"/>
      <c r="R143" s="205"/>
      <c r="S143" s="205"/>
      <c r="T143" s="206"/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T143" s="200" t="s">
        <v>386</v>
      </c>
      <c r="AU143" s="200" t="s">
        <v>80</v>
      </c>
      <c r="AV143" s="12" t="s">
        <v>86</v>
      </c>
      <c r="AW143" s="12" t="s">
        <v>30</v>
      </c>
      <c r="AX143" s="12" t="s">
        <v>80</v>
      </c>
      <c r="AY143" s="200" t="s">
        <v>131</v>
      </c>
    </row>
    <row r="144" s="2" customFormat="1" ht="24.15" customHeight="1">
      <c r="A144" s="35"/>
      <c r="B144" s="171"/>
      <c r="C144" s="172" t="s">
        <v>130</v>
      </c>
      <c r="D144" s="172" t="s">
        <v>132</v>
      </c>
      <c r="E144" s="173" t="s">
        <v>1051</v>
      </c>
      <c r="F144" s="174" t="s">
        <v>1052</v>
      </c>
      <c r="G144" s="175" t="s">
        <v>380</v>
      </c>
      <c r="H144" s="176">
        <v>93.251999999999995</v>
      </c>
      <c r="I144" s="177"/>
      <c r="J144" s="178">
        <f>ROUND(I144*H144,2)</f>
        <v>0</v>
      </c>
      <c r="K144" s="174" t="s">
        <v>381</v>
      </c>
      <c r="L144" s="36"/>
      <c r="M144" s="179" t="s">
        <v>1</v>
      </c>
      <c r="N144" s="180" t="s">
        <v>38</v>
      </c>
      <c r="O144" s="74"/>
      <c r="P144" s="181">
        <f>O144*H144</f>
        <v>0</v>
      </c>
      <c r="Q144" s="181">
        <v>0</v>
      </c>
      <c r="R144" s="181">
        <f>Q144*H144</f>
        <v>0</v>
      </c>
      <c r="S144" s="181">
        <v>0</v>
      </c>
      <c r="T144" s="182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183" t="s">
        <v>130</v>
      </c>
      <c r="AT144" s="183" t="s">
        <v>132</v>
      </c>
      <c r="AU144" s="183" t="s">
        <v>80</v>
      </c>
      <c r="AY144" s="16" t="s">
        <v>131</v>
      </c>
      <c r="BE144" s="184">
        <f>IF(N144="základní",J144,0)</f>
        <v>0</v>
      </c>
      <c r="BF144" s="184">
        <f>IF(N144="snížená",J144,0)</f>
        <v>0</v>
      </c>
      <c r="BG144" s="184">
        <f>IF(N144="zákl. přenesená",J144,0)</f>
        <v>0</v>
      </c>
      <c r="BH144" s="184">
        <f>IF(N144="sníž. přenesená",J144,0)</f>
        <v>0</v>
      </c>
      <c r="BI144" s="184">
        <f>IF(N144="nulová",J144,0)</f>
        <v>0</v>
      </c>
      <c r="BJ144" s="16" t="s">
        <v>80</v>
      </c>
      <c r="BK144" s="184">
        <f>ROUND(I144*H144,2)</f>
        <v>0</v>
      </c>
      <c r="BL144" s="16" t="s">
        <v>130</v>
      </c>
      <c r="BM144" s="183" t="s">
        <v>1053</v>
      </c>
    </row>
    <row r="145" s="2" customFormat="1">
      <c r="A145" s="35"/>
      <c r="B145" s="36"/>
      <c r="C145" s="35"/>
      <c r="D145" s="185" t="s">
        <v>138</v>
      </c>
      <c r="E145" s="35"/>
      <c r="F145" s="186" t="s">
        <v>1054</v>
      </c>
      <c r="G145" s="35"/>
      <c r="H145" s="35"/>
      <c r="I145" s="187"/>
      <c r="J145" s="35"/>
      <c r="K145" s="35"/>
      <c r="L145" s="36"/>
      <c r="M145" s="188"/>
      <c r="N145" s="189"/>
      <c r="O145" s="74"/>
      <c r="P145" s="74"/>
      <c r="Q145" s="74"/>
      <c r="R145" s="74"/>
      <c r="S145" s="74"/>
      <c r="T145" s="75"/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T145" s="16" t="s">
        <v>138</v>
      </c>
      <c r="AU145" s="16" t="s">
        <v>80</v>
      </c>
    </row>
    <row r="146" s="2" customFormat="1">
      <c r="A146" s="35"/>
      <c r="B146" s="36"/>
      <c r="C146" s="35"/>
      <c r="D146" s="197" t="s">
        <v>384</v>
      </c>
      <c r="E146" s="35"/>
      <c r="F146" s="198" t="s">
        <v>1055</v>
      </c>
      <c r="G146" s="35"/>
      <c r="H146" s="35"/>
      <c r="I146" s="187"/>
      <c r="J146" s="35"/>
      <c r="K146" s="35"/>
      <c r="L146" s="36"/>
      <c r="M146" s="188"/>
      <c r="N146" s="189"/>
      <c r="O146" s="74"/>
      <c r="P146" s="74"/>
      <c r="Q146" s="74"/>
      <c r="R146" s="74"/>
      <c r="S146" s="74"/>
      <c r="T146" s="75"/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T146" s="16" t="s">
        <v>384</v>
      </c>
      <c r="AU146" s="16" t="s">
        <v>80</v>
      </c>
    </row>
    <row r="147" s="12" customFormat="1">
      <c r="A147" s="12"/>
      <c r="B147" s="199"/>
      <c r="C147" s="12"/>
      <c r="D147" s="185" t="s">
        <v>386</v>
      </c>
      <c r="E147" s="200" t="s">
        <v>417</v>
      </c>
      <c r="F147" s="201" t="s">
        <v>1056</v>
      </c>
      <c r="G147" s="12"/>
      <c r="H147" s="202">
        <v>93.251999999999995</v>
      </c>
      <c r="I147" s="203"/>
      <c r="J147" s="12"/>
      <c r="K147" s="12"/>
      <c r="L147" s="199"/>
      <c r="M147" s="204"/>
      <c r="N147" s="205"/>
      <c r="O147" s="205"/>
      <c r="P147" s="205"/>
      <c r="Q147" s="205"/>
      <c r="R147" s="205"/>
      <c r="S147" s="205"/>
      <c r="T147" s="206"/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T147" s="200" t="s">
        <v>386</v>
      </c>
      <c r="AU147" s="200" t="s">
        <v>80</v>
      </c>
      <c r="AV147" s="12" t="s">
        <v>86</v>
      </c>
      <c r="AW147" s="12" t="s">
        <v>30</v>
      </c>
      <c r="AX147" s="12" t="s">
        <v>80</v>
      </c>
      <c r="AY147" s="200" t="s">
        <v>131</v>
      </c>
    </row>
    <row r="148" s="2" customFormat="1" ht="33" customHeight="1">
      <c r="A148" s="35"/>
      <c r="B148" s="171"/>
      <c r="C148" s="172" t="s">
        <v>156</v>
      </c>
      <c r="D148" s="172" t="s">
        <v>132</v>
      </c>
      <c r="E148" s="173" t="s">
        <v>1057</v>
      </c>
      <c r="F148" s="174" t="s">
        <v>1058</v>
      </c>
      <c r="G148" s="175" t="s">
        <v>446</v>
      </c>
      <c r="H148" s="176">
        <v>130.25700000000001</v>
      </c>
      <c r="I148" s="177"/>
      <c r="J148" s="178">
        <f>ROUND(I148*H148,2)</f>
        <v>0</v>
      </c>
      <c r="K148" s="174" t="s">
        <v>381</v>
      </c>
      <c r="L148" s="36"/>
      <c r="M148" s="179" t="s">
        <v>1</v>
      </c>
      <c r="N148" s="180" t="s">
        <v>38</v>
      </c>
      <c r="O148" s="74"/>
      <c r="P148" s="181">
        <f>O148*H148</f>
        <v>0</v>
      </c>
      <c r="Q148" s="181">
        <v>0</v>
      </c>
      <c r="R148" s="181">
        <f>Q148*H148</f>
        <v>0</v>
      </c>
      <c r="S148" s="181">
        <v>0</v>
      </c>
      <c r="T148" s="182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183" t="s">
        <v>130</v>
      </c>
      <c r="AT148" s="183" t="s">
        <v>132</v>
      </c>
      <c r="AU148" s="183" t="s">
        <v>80</v>
      </c>
      <c r="AY148" s="16" t="s">
        <v>131</v>
      </c>
      <c r="BE148" s="184">
        <f>IF(N148="základní",J148,0)</f>
        <v>0</v>
      </c>
      <c r="BF148" s="184">
        <f>IF(N148="snížená",J148,0)</f>
        <v>0</v>
      </c>
      <c r="BG148" s="184">
        <f>IF(N148="zákl. přenesená",J148,0)</f>
        <v>0</v>
      </c>
      <c r="BH148" s="184">
        <f>IF(N148="sníž. přenesená",J148,0)</f>
        <v>0</v>
      </c>
      <c r="BI148" s="184">
        <f>IF(N148="nulová",J148,0)</f>
        <v>0</v>
      </c>
      <c r="BJ148" s="16" t="s">
        <v>80</v>
      </c>
      <c r="BK148" s="184">
        <f>ROUND(I148*H148,2)</f>
        <v>0</v>
      </c>
      <c r="BL148" s="16" t="s">
        <v>130</v>
      </c>
      <c r="BM148" s="183" t="s">
        <v>1059</v>
      </c>
    </row>
    <row r="149" s="2" customFormat="1">
      <c r="A149" s="35"/>
      <c r="B149" s="36"/>
      <c r="C149" s="35"/>
      <c r="D149" s="185" t="s">
        <v>138</v>
      </c>
      <c r="E149" s="35"/>
      <c r="F149" s="186" t="s">
        <v>1060</v>
      </c>
      <c r="G149" s="35"/>
      <c r="H149" s="35"/>
      <c r="I149" s="187"/>
      <c r="J149" s="35"/>
      <c r="K149" s="35"/>
      <c r="L149" s="36"/>
      <c r="M149" s="188"/>
      <c r="N149" s="189"/>
      <c r="O149" s="74"/>
      <c r="P149" s="74"/>
      <c r="Q149" s="74"/>
      <c r="R149" s="74"/>
      <c r="S149" s="74"/>
      <c r="T149" s="75"/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T149" s="16" t="s">
        <v>138</v>
      </c>
      <c r="AU149" s="16" t="s">
        <v>80</v>
      </c>
    </row>
    <row r="150" s="2" customFormat="1">
      <c r="A150" s="35"/>
      <c r="B150" s="36"/>
      <c r="C150" s="35"/>
      <c r="D150" s="197" t="s">
        <v>384</v>
      </c>
      <c r="E150" s="35"/>
      <c r="F150" s="198" t="s">
        <v>1061</v>
      </c>
      <c r="G150" s="35"/>
      <c r="H150" s="35"/>
      <c r="I150" s="187"/>
      <c r="J150" s="35"/>
      <c r="K150" s="35"/>
      <c r="L150" s="36"/>
      <c r="M150" s="188"/>
      <c r="N150" s="189"/>
      <c r="O150" s="74"/>
      <c r="P150" s="74"/>
      <c r="Q150" s="74"/>
      <c r="R150" s="74"/>
      <c r="S150" s="74"/>
      <c r="T150" s="75"/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T150" s="16" t="s">
        <v>384</v>
      </c>
      <c r="AU150" s="16" t="s">
        <v>80</v>
      </c>
    </row>
    <row r="151" s="12" customFormat="1">
      <c r="A151" s="12"/>
      <c r="B151" s="199"/>
      <c r="C151" s="12"/>
      <c r="D151" s="185" t="s">
        <v>386</v>
      </c>
      <c r="E151" s="200" t="s">
        <v>427</v>
      </c>
      <c r="F151" s="201" t="s">
        <v>1062</v>
      </c>
      <c r="G151" s="12"/>
      <c r="H151" s="202">
        <v>130.25700000000001</v>
      </c>
      <c r="I151" s="203"/>
      <c r="J151" s="12"/>
      <c r="K151" s="12"/>
      <c r="L151" s="199"/>
      <c r="M151" s="204"/>
      <c r="N151" s="205"/>
      <c r="O151" s="205"/>
      <c r="P151" s="205"/>
      <c r="Q151" s="205"/>
      <c r="R151" s="205"/>
      <c r="S151" s="205"/>
      <c r="T151" s="206"/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T151" s="200" t="s">
        <v>386</v>
      </c>
      <c r="AU151" s="200" t="s">
        <v>80</v>
      </c>
      <c r="AV151" s="12" t="s">
        <v>86</v>
      </c>
      <c r="AW151" s="12" t="s">
        <v>30</v>
      </c>
      <c r="AX151" s="12" t="s">
        <v>80</v>
      </c>
      <c r="AY151" s="200" t="s">
        <v>131</v>
      </c>
    </row>
    <row r="152" s="2" customFormat="1" ht="33" customHeight="1">
      <c r="A152" s="35"/>
      <c r="B152" s="171"/>
      <c r="C152" s="172" t="s">
        <v>178</v>
      </c>
      <c r="D152" s="172" t="s">
        <v>132</v>
      </c>
      <c r="E152" s="173" t="s">
        <v>1063</v>
      </c>
      <c r="F152" s="174" t="s">
        <v>1064</v>
      </c>
      <c r="G152" s="175" t="s">
        <v>446</v>
      </c>
      <c r="H152" s="176">
        <v>14.473000000000001</v>
      </c>
      <c r="I152" s="177"/>
      <c r="J152" s="178">
        <f>ROUND(I152*H152,2)</f>
        <v>0</v>
      </c>
      <c r="K152" s="174" t="s">
        <v>381</v>
      </c>
      <c r="L152" s="36"/>
      <c r="M152" s="179" t="s">
        <v>1</v>
      </c>
      <c r="N152" s="180" t="s">
        <v>38</v>
      </c>
      <c r="O152" s="74"/>
      <c r="P152" s="181">
        <f>O152*H152</f>
        <v>0</v>
      </c>
      <c r="Q152" s="181">
        <v>0</v>
      </c>
      <c r="R152" s="181">
        <f>Q152*H152</f>
        <v>0</v>
      </c>
      <c r="S152" s="181">
        <v>0</v>
      </c>
      <c r="T152" s="182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183" t="s">
        <v>130</v>
      </c>
      <c r="AT152" s="183" t="s">
        <v>132</v>
      </c>
      <c r="AU152" s="183" t="s">
        <v>80</v>
      </c>
      <c r="AY152" s="16" t="s">
        <v>131</v>
      </c>
      <c r="BE152" s="184">
        <f>IF(N152="základní",J152,0)</f>
        <v>0</v>
      </c>
      <c r="BF152" s="184">
        <f>IF(N152="snížená",J152,0)</f>
        <v>0</v>
      </c>
      <c r="BG152" s="184">
        <f>IF(N152="zákl. přenesená",J152,0)</f>
        <v>0</v>
      </c>
      <c r="BH152" s="184">
        <f>IF(N152="sníž. přenesená",J152,0)</f>
        <v>0</v>
      </c>
      <c r="BI152" s="184">
        <f>IF(N152="nulová",J152,0)</f>
        <v>0</v>
      </c>
      <c r="BJ152" s="16" t="s">
        <v>80</v>
      </c>
      <c r="BK152" s="184">
        <f>ROUND(I152*H152,2)</f>
        <v>0</v>
      </c>
      <c r="BL152" s="16" t="s">
        <v>130</v>
      </c>
      <c r="BM152" s="183" t="s">
        <v>1065</v>
      </c>
    </row>
    <row r="153" s="2" customFormat="1">
      <c r="A153" s="35"/>
      <c r="B153" s="36"/>
      <c r="C153" s="35"/>
      <c r="D153" s="185" t="s">
        <v>138</v>
      </c>
      <c r="E153" s="35"/>
      <c r="F153" s="186" t="s">
        <v>1066</v>
      </c>
      <c r="G153" s="35"/>
      <c r="H153" s="35"/>
      <c r="I153" s="187"/>
      <c r="J153" s="35"/>
      <c r="K153" s="35"/>
      <c r="L153" s="36"/>
      <c r="M153" s="188"/>
      <c r="N153" s="189"/>
      <c r="O153" s="74"/>
      <c r="P153" s="74"/>
      <c r="Q153" s="74"/>
      <c r="R153" s="74"/>
      <c r="S153" s="74"/>
      <c r="T153" s="75"/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T153" s="16" t="s">
        <v>138</v>
      </c>
      <c r="AU153" s="16" t="s">
        <v>80</v>
      </c>
    </row>
    <row r="154" s="2" customFormat="1">
      <c r="A154" s="35"/>
      <c r="B154" s="36"/>
      <c r="C154" s="35"/>
      <c r="D154" s="197" t="s">
        <v>384</v>
      </c>
      <c r="E154" s="35"/>
      <c r="F154" s="198" t="s">
        <v>1067</v>
      </c>
      <c r="G154" s="35"/>
      <c r="H154" s="35"/>
      <c r="I154" s="187"/>
      <c r="J154" s="35"/>
      <c r="K154" s="35"/>
      <c r="L154" s="36"/>
      <c r="M154" s="188"/>
      <c r="N154" s="189"/>
      <c r="O154" s="74"/>
      <c r="P154" s="74"/>
      <c r="Q154" s="74"/>
      <c r="R154" s="74"/>
      <c r="S154" s="74"/>
      <c r="T154" s="75"/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T154" s="16" t="s">
        <v>384</v>
      </c>
      <c r="AU154" s="16" t="s">
        <v>80</v>
      </c>
    </row>
    <row r="155" s="12" customFormat="1">
      <c r="A155" s="12"/>
      <c r="B155" s="199"/>
      <c r="C155" s="12"/>
      <c r="D155" s="185" t="s">
        <v>386</v>
      </c>
      <c r="E155" s="200" t="s">
        <v>439</v>
      </c>
      <c r="F155" s="201" t="s">
        <v>1068</v>
      </c>
      <c r="G155" s="12"/>
      <c r="H155" s="202">
        <v>14.473000000000001</v>
      </c>
      <c r="I155" s="203"/>
      <c r="J155" s="12"/>
      <c r="K155" s="12"/>
      <c r="L155" s="199"/>
      <c r="M155" s="204"/>
      <c r="N155" s="205"/>
      <c r="O155" s="205"/>
      <c r="P155" s="205"/>
      <c r="Q155" s="205"/>
      <c r="R155" s="205"/>
      <c r="S155" s="205"/>
      <c r="T155" s="206"/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T155" s="200" t="s">
        <v>386</v>
      </c>
      <c r="AU155" s="200" t="s">
        <v>80</v>
      </c>
      <c r="AV155" s="12" t="s">
        <v>86</v>
      </c>
      <c r="AW155" s="12" t="s">
        <v>30</v>
      </c>
      <c r="AX155" s="12" t="s">
        <v>80</v>
      </c>
      <c r="AY155" s="200" t="s">
        <v>131</v>
      </c>
    </row>
    <row r="156" s="2" customFormat="1" ht="37.8" customHeight="1">
      <c r="A156" s="35"/>
      <c r="B156" s="171"/>
      <c r="C156" s="172" t="s">
        <v>182</v>
      </c>
      <c r="D156" s="172" t="s">
        <v>132</v>
      </c>
      <c r="E156" s="173" t="s">
        <v>469</v>
      </c>
      <c r="F156" s="174" t="s">
        <v>470</v>
      </c>
      <c r="G156" s="175" t="s">
        <v>446</v>
      </c>
      <c r="H156" s="176">
        <v>130.25700000000001</v>
      </c>
      <c r="I156" s="177"/>
      <c r="J156" s="178">
        <f>ROUND(I156*H156,2)</f>
        <v>0</v>
      </c>
      <c r="K156" s="174" t="s">
        <v>381</v>
      </c>
      <c r="L156" s="36"/>
      <c r="M156" s="179" t="s">
        <v>1</v>
      </c>
      <c r="N156" s="180" t="s">
        <v>38</v>
      </c>
      <c r="O156" s="74"/>
      <c r="P156" s="181">
        <f>O156*H156</f>
        <v>0</v>
      </c>
      <c r="Q156" s="181">
        <v>0</v>
      </c>
      <c r="R156" s="181">
        <f>Q156*H156</f>
        <v>0</v>
      </c>
      <c r="S156" s="181">
        <v>0</v>
      </c>
      <c r="T156" s="182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183" t="s">
        <v>130</v>
      </c>
      <c r="AT156" s="183" t="s">
        <v>132</v>
      </c>
      <c r="AU156" s="183" t="s">
        <v>80</v>
      </c>
      <c r="AY156" s="16" t="s">
        <v>131</v>
      </c>
      <c r="BE156" s="184">
        <f>IF(N156="základní",J156,0)</f>
        <v>0</v>
      </c>
      <c r="BF156" s="184">
        <f>IF(N156="snížená",J156,0)</f>
        <v>0</v>
      </c>
      <c r="BG156" s="184">
        <f>IF(N156="zákl. přenesená",J156,0)</f>
        <v>0</v>
      </c>
      <c r="BH156" s="184">
        <f>IF(N156="sníž. přenesená",J156,0)</f>
        <v>0</v>
      </c>
      <c r="BI156" s="184">
        <f>IF(N156="nulová",J156,0)</f>
        <v>0</v>
      </c>
      <c r="BJ156" s="16" t="s">
        <v>80</v>
      </c>
      <c r="BK156" s="184">
        <f>ROUND(I156*H156,2)</f>
        <v>0</v>
      </c>
      <c r="BL156" s="16" t="s">
        <v>130</v>
      </c>
      <c r="BM156" s="183" t="s">
        <v>1069</v>
      </c>
    </row>
    <row r="157" s="2" customFormat="1">
      <c r="A157" s="35"/>
      <c r="B157" s="36"/>
      <c r="C157" s="35"/>
      <c r="D157" s="185" t="s">
        <v>138</v>
      </c>
      <c r="E157" s="35"/>
      <c r="F157" s="186" t="s">
        <v>472</v>
      </c>
      <c r="G157" s="35"/>
      <c r="H157" s="35"/>
      <c r="I157" s="187"/>
      <c r="J157" s="35"/>
      <c r="K157" s="35"/>
      <c r="L157" s="36"/>
      <c r="M157" s="188"/>
      <c r="N157" s="189"/>
      <c r="O157" s="74"/>
      <c r="P157" s="74"/>
      <c r="Q157" s="74"/>
      <c r="R157" s="74"/>
      <c r="S157" s="74"/>
      <c r="T157" s="75"/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T157" s="16" t="s">
        <v>138</v>
      </c>
      <c r="AU157" s="16" t="s">
        <v>80</v>
      </c>
    </row>
    <row r="158" s="2" customFormat="1">
      <c r="A158" s="35"/>
      <c r="B158" s="36"/>
      <c r="C158" s="35"/>
      <c r="D158" s="197" t="s">
        <v>384</v>
      </c>
      <c r="E158" s="35"/>
      <c r="F158" s="198" t="s">
        <v>473</v>
      </c>
      <c r="G158" s="35"/>
      <c r="H158" s="35"/>
      <c r="I158" s="187"/>
      <c r="J158" s="35"/>
      <c r="K158" s="35"/>
      <c r="L158" s="36"/>
      <c r="M158" s="188"/>
      <c r="N158" s="189"/>
      <c r="O158" s="74"/>
      <c r="P158" s="74"/>
      <c r="Q158" s="74"/>
      <c r="R158" s="74"/>
      <c r="S158" s="74"/>
      <c r="T158" s="75"/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T158" s="16" t="s">
        <v>384</v>
      </c>
      <c r="AU158" s="16" t="s">
        <v>80</v>
      </c>
    </row>
    <row r="159" s="12" customFormat="1">
      <c r="A159" s="12"/>
      <c r="B159" s="199"/>
      <c r="C159" s="12"/>
      <c r="D159" s="185" t="s">
        <v>386</v>
      </c>
      <c r="E159" s="200" t="s">
        <v>451</v>
      </c>
      <c r="F159" s="201" t="s">
        <v>1070</v>
      </c>
      <c r="G159" s="12"/>
      <c r="H159" s="202">
        <v>130.25700000000001</v>
      </c>
      <c r="I159" s="203"/>
      <c r="J159" s="12"/>
      <c r="K159" s="12"/>
      <c r="L159" s="199"/>
      <c r="M159" s="204"/>
      <c r="N159" s="205"/>
      <c r="O159" s="205"/>
      <c r="P159" s="205"/>
      <c r="Q159" s="205"/>
      <c r="R159" s="205"/>
      <c r="S159" s="205"/>
      <c r="T159" s="206"/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T159" s="200" t="s">
        <v>386</v>
      </c>
      <c r="AU159" s="200" t="s">
        <v>80</v>
      </c>
      <c r="AV159" s="12" t="s">
        <v>86</v>
      </c>
      <c r="AW159" s="12" t="s">
        <v>30</v>
      </c>
      <c r="AX159" s="12" t="s">
        <v>80</v>
      </c>
      <c r="AY159" s="200" t="s">
        <v>131</v>
      </c>
    </row>
    <row r="160" s="2" customFormat="1" ht="37.8" customHeight="1">
      <c r="A160" s="35"/>
      <c r="B160" s="171"/>
      <c r="C160" s="172" t="s">
        <v>186</v>
      </c>
      <c r="D160" s="172" t="s">
        <v>132</v>
      </c>
      <c r="E160" s="173" t="s">
        <v>476</v>
      </c>
      <c r="F160" s="174" t="s">
        <v>477</v>
      </c>
      <c r="G160" s="175" t="s">
        <v>446</v>
      </c>
      <c r="H160" s="176">
        <v>14.473000000000001</v>
      </c>
      <c r="I160" s="177"/>
      <c r="J160" s="178">
        <f>ROUND(I160*H160,2)</f>
        <v>0</v>
      </c>
      <c r="K160" s="174" t="s">
        <v>381</v>
      </c>
      <c r="L160" s="36"/>
      <c r="M160" s="179" t="s">
        <v>1</v>
      </c>
      <c r="N160" s="180" t="s">
        <v>38</v>
      </c>
      <c r="O160" s="74"/>
      <c r="P160" s="181">
        <f>O160*H160</f>
        <v>0</v>
      </c>
      <c r="Q160" s="181">
        <v>0</v>
      </c>
      <c r="R160" s="181">
        <f>Q160*H160</f>
        <v>0</v>
      </c>
      <c r="S160" s="181">
        <v>0</v>
      </c>
      <c r="T160" s="182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183" t="s">
        <v>130</v>
      </c>
      <c r="AT160" s="183" t="s">
        <v>132</v>
      </c>
      <c r="AU160" s="183" t="s">
        <v>80</v>
      </c>
      <c r="AY160" s="16" t="s">
        <v>131</v>
      </c>
      <c r="BE160" s="184">
        <f>IF(N160="základní",J160,0)</f>
        <v>0</v>
      </c>
      <c r="BF160" s="184">
        <f>IF(N160="snížená",J160,0)</f>
        <v>0</v>
      </c>
      <c r="BG160" s="184">
        <f>IF(N160="zákl. přenesená",J160,0)</f>
        <v>0</v>
      </c>
      <c r="BH160" s="184">
        <f>IF(N160="sníž. přenesená",J160,0)</f>
        <v>0</v>
      </c>
      <c r="BI160" s="184">
        <f>IF(N160="nulová",J160,0)</f>
        <v>0</v>
      </c>
      <c r="BJ160" s="16" t="s">
        <v>80</v>
      </c>
      <c r="BK160" s="184">
        <f>ROUND(I160*H160,2)</f>
        <v>0</v>
      </c>
      <c r="BL160" s="16" t="s">
        <v>130</v>
      </c>
      <c r="BM160" s="183" t="s">
        <v>1071</v>
      </c>
    </row>
    <row r="161" s="2" customFormat="1">
      <c r="A161" s="35"/>
      <c r="B161" s="36"/>
      <c r="C161" s="35"/>
      <c r="D161" s="185" t="s">
        <v>138</v>
      </c>
      <c r="E161" s="35"/>
      <c r="F161" s="186" t="s">
        <v>479</v>
      </c>
      <c r="G161" s="35"/>
      <c r="H161" s="35"/>
      <c r="I161" s="187"/>
      <c r="J161" s="35"/>
      <c r="K161" s="35"/>
      <c r="L161" s="36"/>
      <c r="M161" s="188"/>
      <c r="N161" s="189"/>
      <c r="O161" s="74"/>
      <c r="P161" s="74"/>
      <c r="Q161" s="74"/>
      <c r="R161" s="74"/>
      <c r="S161" s="74"/>
      <c r="T161" s="75"/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T161" s="16" t="s">
        <v>138</v>
      </c>
      <c r="AU161" s="16" t="s">
        <v>80</v>
      </c>
    </row>
    <row r="162" s="2" customFormat="1">
      <c r="A162" s="35"/>
      <c r="B162" s="36"/>
      <c r="C162" s="35"/>
      <c r="D162" s="197" t="s">
        <v>384</v>
      </c>
      <c r="E162" s="35"/>
      <c r="F162" s="198" t="s">
        <v>480</v>
      </c>
      <c r="G162" s="35"/>
      <c r="H162" s="35"/>
      <c r="I162" s="187"/>
      <c r="J162" s="35"/>
      <c r="K162" s="35"/>
      <c r="L162" s="36"/>
      <c r="M162" s="188"/>
      <c r="N162" s="189"/>
      <c r="O162" s="74"/>
      <c r="P162" s="74"/>
      <c r="Q162" s="74"/>
      <c r="R162" s="74"/>
      <c r="S162" s="74"/>
      <c r="T162" s="75"/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T162" s="16" t="s">
        <v>384</v>
      </c>
      <c r="AU162" s="16" t="s">
        <v>80</v>
      </c>
    </row>
    <row r="163" s="12" customFormat="1">
      <c r="A163" s="12"/>
      <c r="B163" s="199"/>
      <c r="C163" s="12"/>
      <c r="D163" s="185" t="s">
        <v>386</v>
      </c>
      <c r="E163" s="200" t="s">
        <v>463</v>
      </c>
      <c r="F163" s="201" t="s">
        <v>1072</v>
      </c>
      <c r="G163" s="12"/>
      <c r="H163" s="202">
        <v>14.473000000000001</v>
      </c>
      <c r="I163" s="203"/>
      <c r="J163" s="12"/>
      <c r="K163" s="12"/>
      <c r="L163" s="199"/>
      <c r="M163" s="204"/>
      <c r="N163" s="205"/>
      <c r="O163" s="205"/>
      <c r="P163" s="205"/>
      <c r="Q163" s="205"/>
      <c r="R163" s="205"/>
      <c r="S163" s="205"/>
      <c r="T163" s="206"/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T163" s="200" t="s">
        <v>386</v>
      </c>
      <c r="AU163" s="200" t="s">
        <v>80</v>
      </c>
      <c r="AV163" s="12" t="s">
        <v>86</v>
      </c>
      <c r="AW163" s="12" t="s">
        <v>30</v>
      </c>
      <c r="AX163" s="12" t="s">
        <v>80</v>
      </c>
      <c r="AY163" s="200" t="s">
        <v>131</v>
      </c>
    </row>
    <row r="164" s="2" customFormat="1" ht="33" customHeight="1">
      <c r="A164" s="35"/>
      <c r="B164" s="171"/>
      <c r="C164" s="172" t="s">
        <v>190</v>
      </c>
      <c r="D164" s="172" t="s">
        <v>132</v>
      </c>
      <c r="E164" s="173" t="s">
        <v>497</v>
      </c>
      <c r="F164" s="174" t="s">
        <v>498</v>
      </c>
      <c r="G164" s="175" t="s">
        <v>495</v>
      </c>
      <c r="H164" s="176">
        <v>260.51400000000001</v>
      </c>
      <c r="I164" s="177"/>
      <c r="J164" s="178">
        <f>ROUND(I164*H164,2)</f>
        <v>0</v>
      </c>
      <c r="K164" s="174" t="s">
        <v>381</v>
      </c>
      <c r="L164" s="36"/>
      <c r="M164" s="179" t="s">
        <v>1</v>
      </c>
      <c r="N164" s="180" t="s">
        <v>38</v>
      </c>
      <c r="O164" s="74"/>
      <c r="P164" s="181">
        <f>O164*H164</f>
        <v>0</v>
      </c>
      <c r="Q164" s="181">
        <v>0</v>
      </c>
      <c r="R164" s="181">
        <f>Q164*H164</f>
        <v>0</v>
      </c>
      <c r="S164" s="181">
        <v>0</v>
      </c>
      <c r="T164" s="182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183" t="s">
        <v>130</v>
      </c>
      <c r="AT164" s="183" t="s">
        <v>132</v>
      </c>
      <c r="AU164" s="183" t="s">
        <v>80</v>
      </c>
      <c r="AY164" s="16" t="s">
        <v>131</v>
      </c>
      <c r="BE164" s="184">
        <f>IF(N164="základní",J164,0)</f>
        <v>0</v>
      </c>
      <c r="BF164" s="184">
        <f>IF(N164="snížená",J164,0)</f>
        <v>0</v>
      </c>
      <c r="BG164" s="184">
        <f>IF(N164="zákl. přenesená",J164,0)</f>
        <v>0</v>
      </c>
      <c r="BH164" s="184">
        <f>IF(N164="sníž. přenesená",J164,0)</f>
        <v>0</v>
      </c>
      <c r="BI164" s="184">
        <f>IF(N164="nulová",J164,0)</f>
        <v>0</v>
      </c>
      <c r="BJ164" s="16" t="s">
        <v>80</v>
      </c>
      <c r="BK164" s="184">
        <f>ROUND(I164*H164,2)</f>
        <v>0</v>
      </c>
      <c r="BL164" s="16" t="s">
        <v>130</v>
      </c>
      <c r="BM164" s="183" t="s">
        <v>1073</v>
      </c>
    </row>
    <row r="165" s="2" customFormat="1">
      <c r="A165" s="35"/>
      <c r="B165" s="36"/>
      <c r="C165" s="35"/>
      <c r="D165" s="185" t="s">
        <v>138</v>
      </c>
      <c r="E165" s="35"/>
      <c r="F165" s="186" t="s">
        <v>500</v>
      </c>
      <c r="G165" s="35"/>
      <c r="H165" s="35"/>
      <c r="I165" s="187"/>
      <c r="J165" s="35"/>
      <c r="K165" s="35"/>
      <c r="L165" s="36"/>
      <c r="M165" s="188"/>
      <c r="N165" s="189"/>
      <c r="O165" s="74"/>
      <c r="P165" s="74"/>
      <c r="Q165" s="74"/>
      <c r="R165" s="74"/>
      <c r="S165" s="74"/>
      <c r="T165" s="75"/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T165" s="16" t="s">
        <v>138</v>
      </c>
      <c r="AU165" s="16" t="s">
        <v>80</v>
      </c>
    </row>
    <row r="166" s="2" customFormat="1">
      <c r="A166" s="35"/>
      <c r="B166" s="36"/>
      <c r="C166" s="35"/>
      <c r="D166" s="197" t="s">
        <v>384</v>
      </c>
      <c r="E166" s="35"/>
      <c r="F166" s="198" t="s">
        <v>501</v>
      </c>
      <c r="G166" s="35"/>
      <c r="H166" s="35"/>
      <c r="I166" s="187"/>
      <c r="J166" s="35"/>
      <c r="K166" s="35"/>
      <c r="L166" s="36"/>
      <c r="M166" s="188"/>
      <c r="N166" s="189"/>
      <c r="O166" s="74"/>
      <c r="P166" s="74"/>
      <c r="Q166" s="74"/>
      <c r="R166" s="74"/>
      <c r="S166" s="74"/>
      <c r="T166" s="75"/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T166" s="16" t="s">
        <v>384</v>
      </c>
      <c r="AU166" s="16" t="s">
        <v>80</v>
      </c>
    </row>
    <row r="167" s="2" customFormat="1" ht="16.5" customHeight="1">
      <c r="A167" s="35"/>
      <c r="B167" s="171"/>
      <c r="C167" s="172" t="s">
        <v>195</v>
      </c>
      <c r="D167" s="172" t="s">
        <v>132</v>
      </c>
      <c r="E167" s="173" t="s">
        <v>502</v>
      </c>
      <c r="F167" s="174" t="s">
        <v>503</v>
      </c>
      <c r="G167" s="175" t="s">
        <v>446</v>
      </c>
      <c r="H167" s="176">
        <v>144.72999999999999</v>
      </c>
      <c r="I167" s="177"/>
      <c r="J167" s="178">
        <f>ROUND(I167*H167,2)</f>
        <v>0</v>
      </c>
      <c r="K167" s="174" t="s">
        <v>381</v>
      </c>
      <c r="L167" s="36"/>
      <c r="M167" s="179" t="s">
        <v>1</v>
      </c>
      <c r="N167" s="180" t="s">
        <v>38</v>
      </c>
      <c r="O167" s="74"/>
      <c r="P167" s="181">
        <f>O167*H167</f>
        <v>0</v>
      </c>
      <c r="Q167" s="181">
        <v>0</v>
      </c>
      <c r="R167" s="181">
        <f>Q167*H167</f>
        <v>0</v>
      </c>
      <c r="S167" s="181">
        <v>0</v>
      </c>
      <c r="T167" s="182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183" t="s">
        <v>130</v>
      </c>
      <c r="AT167" s="183" t="s">
        <v>132</v>
      </c>
      <c r="AU167" s="183" t="s">
        <v>80</v>
      </c>
      <c r="AY167" s="16" t="s">
        <v>131</v>
      </c>
      <c r="BE167" s="184">
        <f>IF(N167="základní",J167,0)</f>
        <v>0</v>
      </c>
      <c r="BF167" s="184">
        <f>IF(N167="snížená",J167,0)</f>
        <v>0</v>
      </c>
      <c r="BG167" s="184">
        <f>IF(N167="zákl. přenesená",J167,0)</f>
        <v>0</v>
      </c>
      <c r="BH167" s="184">
        <f>IF(N167="sníž. přenesená",J167,0)</f>
        <v>0</v>
      </c>
      <c r="BI167" s="184">
        <f>IF(N167="nulová",J167,0)</f>
        <v>0</v>
      </c>
      <c r="BJ167" s="16" t="s">
        <v>80</v>
      </c>
      <c r="BK167" s="184">
        <f>ROUND(I167*H167,2)</f>
        <v>0</v>
      </c>
      <c r="BL167" s="16" t="s">
        <v>130</v>
      </c>
      <c r="BM167" s="183" t="s">
        <v>1074</v>
      </c>
    </row>
    <row r="168" s="2" customFormat="1">
      <c r="A168" s="35"/>
      <c r="B168" s="36"/>
      <c r="C168" s="35"/>
      <c r="D168" s="185" t="s">
        <v>138</v>
      </c>
      <c r="E168" s="35"/>
      <c r="F168" s="186" t="s">
        <v>505</v>
      </c>
      <c r="G168" s="35"/>
      <c r="H168" s="35"/>
      <c r="I168" s="187"/>
      <c r="J168" s="35"/>
      <c r="K168" s="35"/>
      <c r="L168" s="36"/>
      <c r="M168" s="188"/>
      <c r="N168" s="189"/>
      <c r="O168" s="74"/>
      <c r="P168" s="74"/>
      <c r="Q168" s="74"/>
      <c r="R168" s="74"/>
      <c r="S168" s="74"/>
      <c r="T168" s="75"/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T168" s="16" t="s">
        <v>138</v>
      </c>
      <c r="AU168" s="16" t="s">
        <v>80</v>
      </c>
    </row>
    <row r="169" s="2" customFormat="1">
      <c r="A169" s="35"/>
      <c r="B169" s="36"/>
      <c r="C169" s="35"/>
      <c r="D169" s="197" t="s">
        <v>384</v>
      </c>
      <c r="E169" s="35"/>
      <c r="F169" s="198" t="s">
        <v>506</v>
      </c>
      <c r="G169" s="35"/>
      <c r="H169" s="35"/>
      <c r="I169" s="187"/>
      <c r="J169" s="35"/>
      <c r="K169" s="35"/>
      <c r="L169" s="36"/>
      <c r="M169" s="188"/>
      <c r="N169" s="189"/>
      <c r="O169" s="74"/>
      <c r="P169" s="74"/>
      <c r="Q169" s="74"/>
      <c r="R169" s="74"/>
      <c r="S169" s="74"/>
      <c r="T169" s="75"/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T169" s="16" t="s">
        <v>384</v>
      </c>
      <c r="AU169" s="16" t="s">
        <v>80</v>
      </c>
    </row>
    <row r="170" s="2" customFormat="1" ht="16.5" customHeight="1">
      <c r="A170" s="35"/>
      <c r="B170" s="171"/>
      <c r="C170" s="172" t="s">
        <v>199</v>
      </c>
      <c r="D170" s="172" t="s">
        <v>132</v>
      </c>
      <c r="E170" s="173" t="s">
        <v>1075</v>
      </c>
      <c r="F170" s="174" t="s">
        <v>1076</v>
      </c>
      <c r="G170" s="175" t="s">
        <v>380</v>
      </c>
      <c r="H170" s="176">
        <v>219.33199999999999</v>
      </c>
      <c r="I170" s="177"/>
      <c r="J170" s="178">
        <f>ROUND(I170*H170,2)</f>
        <v>0</v>
      </c>
      <c r="K170" s="174" t="s">
        <v>381</v>
      </c>
      <c r="L170" s="36"/>
      <c r="M170" s="179" t="s">
        <v>1</v>
      </c>
      <c r="N170" s="180" t="s">
        <v>38</v>
      </c>
      <c r="O170" s="74"/>
      <c r="P170" s="181">
        <f>O170*H170</f>
        <v>0</v>
      </c>
      <c r="Q170" s="181">
        <v>0</v>
      </c>
      <c r="R170" s="181">
        <f>Q170*H170</f>
        <v>0</v>
      </c>
      <c r="S170" s="181">
        <v>0</v>
      </c>
      <c r="T170" s="182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183" t="s">
        <v>130</v>
      </c>
      <c r="AT170" s="183" t="s">
        <v>132</v>
      </c>
      <c r="AU170" s="183" t="s">
        <v>80</v>
      </c>
      <c r="AY170" s="16" t="s">
        <v>131</v>
      </c>
      <c r="BE170" s="184">
        <f>IF(N170="základní",J170,0)</f>
        <v>0</v>
      </c>
      <c r="BF170" s="184">
        <f>IF(N170="snížená",J170,0)</f>
        <v>0</v>
      </c>
      <c r="BG170" s="184">
        <f>IF(N170="zákl. přenesená",J170,0)</f>
        <v>0</v>
      </c>
      <c r="BH170" s="184">
        <f>IF(N170="sníž. přenesená",J170,0)</f>
        <v>0</v>
      </c>
      <c r="BI170" s="184">
        <f>IF(N170="nulová",J170,0)</f>
        <v>0</v>
      </c>
      <c r="BJ170" s="16" t="s">
        <v>80</v>
      </c>
      <c r="BK170" s="184">
        <f>ROUND(I170*H170,2)</f>
        <v>0</v>
      </c>
      <c r="BL170" s="16" t="s">
        <v>130</v>
      </c>
      <c r="BM170" s="183" t="s">
        <v>1077</v>
      </c>
    </row>
    <row r="171" s="2" customFormat="1">
      <c r="A171" s="35"/>
      <c r="B171" s="36"/>
      <c r="C171" s="35"/>
      <c r="D171" s="185" t="s">
        <v>138</v>
      </c>
      <c r="E171" s="35"/>
      <c r="F171" s="186" t="s">
        <v>1078</v>
      </c>
      <c r="G171" s="35"/>
      <c r="H171" s="35"/>
      <c r="I171" s="187"/>
      <c r="J171" s="35"/>
      <c r="K171" s="35"/>
      <c r="L171" s="36"/>
      <c r="M171" s="188"/>
      <c r="N171" s="189"/>
      <c r="O171" s="74"/>
      <c r="P171" s="74"/>
      <c r="Q171" s="74"/>
      <c r="R171" s="74"/>
      <c r="S171" s="74"/>
      <c r="T171" s="75"/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T171" s="16" t="s">
        <v>138</v>
      </c>
      <c r="AU171" s="16" t="s">
        <v>80</v>
      </c>
    </row>
    <row r="172" s="2" customFormat="1">
      <c r="A172" s="35"/>
      <c r="B172" s="36"/>
      <c r="C172" s="35"/>
      <c r="D172" s="197" t="s">
        <v>384</v>
      </c>
      <c r="E172" s="35"/>
      <c r="F172" s="198" t="s">
        <v>1079</v>
      </c>
      <c r="G172" s="35"/>
      <c r="H172" s="35"/>
      <c r="I172" s="187"/>
      <c r="J172" s="35"/>
      <c r="K172" s="35"/>
      <c r="L172" s="36"/>
      <c r="M172" s="188"/>
      <c r="N172" s="189"/>
      <c r="O172" s="74"/>
      <c r="P172" s="74"/>
      <c r="Q172" s="74"/>
      <c r="R172" s="74"/>
      <c r="S172" s="74"/>
      <c r="T172" s="75"/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T172" s="16" t="s">
        <v>384</v>
      </c>
      <c r="AU172" s="16" t="s">
        <v>80</v>
      </c>
    </row>
    <row r="173" s="12" customFormat="1">
      <c r="A173" s="12"/>
      <c r="B173" s="199"/>
      <c r="C173" s="12"/>
      <c r="D173" s="185" t="s">
        <v>386</v>
      </c>
      <c r="E173" s="200" t="s">
        <v>223</v>
      </c>
      <c r="F173" s="201" t="s">
        <v>1080</v>
      </c>
      <c r="G173" s="12"/>
      <c r="H173" s="202">
        <v>219.33199999999999</v>
      </c>
      <c r="I173" s="203"/>
      <c r="J173" s="12"/>
      <c r="K173" s="12"/>
      <c r="L173" s="199"/>
      <c r="M173" s="204"/>
      <c r="N173" s="205"/>
      <c r="O173" s="205"/>
      <c r="P173" s="205"/>
      <c r="Q173" s="205"/>
      <c r="R173" s="205"/>
      <c r="S173" s="205"/>
      <c r="T173" s="206"/>
      <c r="U173" s="12"/>
      <c r="V173" s="12"/>
      <c r="W173" s="12"/>
      <c r="X173" s="12"/>
      <c r="Y173" s="12"/>
      <c r="Z173" s="12"/>
      <c r="AA173" s="12"/>
      <c r="AB173" s="12"/>
      <c r="AC173" s="12"/>
      <c r="AD173" s="12"/>
      <c r="AE173" s="12"/>
      <c r="AT173" s="200" t="s">
        <v>386</v>
      </c>
      <c r="AU173" s="200" t="s">
        <v>80</v>
      </c>
      <c r="AV173" s="12" t="s">
        <v>86</v>
      </c>
      <c r="AW173" s="12" t="s">
        <v>30</v>
      </c>
      <c r="AX173" s="12" t="s">
        <v>80</v>
      </c>
      <c r="AY173" s="200" t="s">
        <v>131</v>
      </c>
    </row>
    <row r="174" s="11" customFormat="1" ht="25.92" customHeight="1">
      <c r="A174" s="11"/>
      <c r="B174" s="160"/>
      <c r="C174" s="11"/>
      <c r="D174" s="161" t="s">
        <v>72</v>
      </c>
      <c r="E174" s="162" t="s">
        <v>86</v>
      </c>
      <c r="F174" s="162" t="s">
        <v>1081</v>
      </c>
      <c r="G174" s="11"/>
      <c r="H174" s="11"/>
      <c r="I174" s="163"/>
      <c r="J174" s="164">
        <f>BK174</f>
        <v>0</v>
      </c>
      <c r="K174" s="11"/>
      <c r="L174" s="160"/>
      <c r="M174" s="165"/>
      <c r="N174" s="166"/>
      <c r="O174" s="166"/>
      <c r="P174" s="167">
        <f>SUM(P175:P208)</f>
        <v>0</v>
      </c>
      <c r="Q174" s="166"/>
      <c r="R174" s="167">
        <f>SUM(R175:R208)</f>
        <v>57.186177530000002</v>
      </c>
      <c r="S174" s="166"/>
      <c r="T174" s="168">
        <f>SUM(T175:T208)</f>
        <v>0</v>
      </c>
      <c r="U174" s="11"/>
      <c r="V174" s="11"/>
      <c r="W174" s="11"/>
      <c r="X174" s="11"/>
      <c r="Y174" s="11"/>
      <c r="Z174" s="11"/>
      <c r="AA174" s="11"/>
      <c r="AB174" s="11"/>
      <c r="AC174" s="11"/>
      <c r="AD174" s="11"/>
      <c r="AE174" s="11"/>
      <c r="AR174" s="161" t="s">
        <v>130</v>
      </c>
      <c r="AT174" s="169" t="s">
        <v>72</v>
      </c>
      <c r="AU174" s="169" t="s">
        <v>73</v>
      </c>
      <c r="AY174" s="161" t="s">
        <v>131</v>
      </c>
      <c r="BK174" s="170">
        <f>SUM(BK175:BK208)</f>
        <v>0</v>
      </c>
    </row>
    <row r="175" s="2" customFormat="1" ht="16.5" customHeight="1">
      <c r="A175" s="35"/>
      <c r="B175" s="171"/>
      <c r="C175" s="172" t="s">
        <v>204</v>
      </c>
      <c r="D175" s="172" t="s">
        <v>132</v>
      </c>
      <c r="E175" s="173" t="s">
        <v>1082</v>
      </c>
      <c r="F175" s="174" t="s">
        <v>1083</v>
      </c>
      <c r="G175" s="175" t="s">
        <v>446</v>
      </c>
      <c r="H175" s="176">
        <v>13.646000000000001</v>
      </c>
      <c r="I175" s="177"/>
      <c r="J175" s="178">
        <f>ROUND(I175*H175,2)</f>
        <v>0</v>
      </c>
      <c r="K175" s="174" t="s">
        <v>381</v>
      </c>
      <c r="L175" s="36"/>
      <c r="M175" s="179" t="s">
        <v>1</v>
      </c>
      <c r="N175" s="180" t="s">
        <v>38</v>
      </c>
      <c r="O175" s="74"/>
      <c r="P175" s="181">
        <f>O175*H175</f>
        <v>0</v>
      </c>
      <c r="Q175" s="181">
        <v>2.3010199999999998</v>
      </c>
      <c r="R175" s="181">
        <f>Q175*H175</f>
        <v>31.399718919999998</v>
      </c>
      <c r="S175" s="181">
        <v>0</v>
      </c>
      <c r="T175" s="182">
        <f>S175*H175</f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183" t="s">
        <v>130</v>
      </c>
      <c r="AT175" s="183" t="s">
        <v>132</v>
      </c>
      <c r="AU175" s="183" t="s">
        <v>80</v>
      </c>
      <c r="AY175" s="16" t="s">
        <v>131</v>
      </c>
      <c r="BE175" s="184">
        <f>IF(N175="základní",J175,0)</f>
        <v>0</v>
      </c>
      <c r="BF175" s="184">
        <f>IF(N175="snížená",J175,0)</f>
        <v>0</v>
      </c>
      <c r="BG175" s="184">
        <f>IF(N175="zákl. přenesená",J175,0)</f>
        <v>0</v>
      </c>
      <c r="BH175" s="184">
        <f>IF(N175="sníž. přenesená",J175,0)</f>
        <v>0</v>
      </c>
      <c r="BI175" s="184">
        <f>IF(N175="nulová",J175,0)</f>
        <v>0</v>
      </c>
      <c r="BJ175" s="16" t="s">
        <v>80</v>
      </c>
      <c r="BK175" s="184">
        <f>ROUND(I175*H175,2)</f>
        <v>0</v>
      </c>
      <c r="BL175" s="16" t="s">
        <v>130</v>
      </c>
      <c r="BM175" s="183" t="s">
        <v>1084</v>
      </c>
    </row>
    <row r="176" s="2" customFormat="1">
      <c r="A176" s="35"/>
      <c r="B176" s="36"/>
      <c r="C176" s="35"/>
      <c r="D176" s="185" t="s">
        <v>138</v>
      </c>
      <c r="E176" s="35"/>
      <c r="F176" s="186" t="s">
        <v>1083</v>
      </c>
      <c r="G176" s="35"/>
      <c r="H176" s="35"/>
      <c r="I176" s="187"/>
      <c r="J176" s="35"/>
      <c r="K176" s="35"/>
      <c r="L176" s="36"/>
      <c r="M176" s="188"/>
      <c r="N176" s="189"/>
      <c r="O176" s="74"/>
      <c r="P176" s="74"/>
      <c r="Q176" s="74"/>
      <c r="R176" s="74"/>
      <c r="S176" s="74"/>
      <c r="T176" s="75"/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T176" s="16" t="s">
        <v>138</v>
      </c>
      <c r="AU176" s="16" t="s">
        <v>80</v>
      </c>
    </row>
    <row r="177" s="2" customFormat="1">
      <c r="A177" s="35"/>
      <c r="B177" s="36"/>
      <c r="C177" s="35"/>
      <c r="D177" s="197" t="s">
        <v>384</v>
      </c>
      <c r="E177" s="35"/>
      <c r="F177" s="198" t="s">
        <v>1085</v>
      </c>
      <c r="G177" s="35"/>
      <c r="H177" s="35"/>
      <c r="I177" s="187"/>
      <c r="J177" s="35"/>
      <c r="K177" s="35"/>
      <c r="L177" s="36"/>
      <c r="M177" s="188"/>
      <c r="N177" s="189"/>
      <c r="O177" s="74"/>
      <c r="P177" s="74"/>
      <c r="Q177" s="74"/>
      <c r="R177" s="74"/>
      <c r="S177" s="74"/>
      <c r="T177" s="75"/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T177" s="16" t="s">
        <v>384</v>
      </c>
      <c r="AU177" s="16" t="s">
        <v>80</v>
      </c>
    </row>
    <row r="178" s="12" customFormat="1">
      <c r="A178" s="12"/>
      <c r="B178" s="199"/>
      <c r="C178" s="12"/>
      <c r="D178" s="185" t="s">
        <v>386</v>
      </c>
      <c r="E178" s="200" t="s">
        <v>1086</v>
      </c>
      <c r="F178" s="201" t="s">
        <v>1087</v>
      </c>
      <c r="G178" s="12"/>
      <c r="H178" s="202">
        <v>13.646000000000001</v>
      </c>
      <c r="I178" s="203"/>
      <c r="J178" s="12"/>
      <c r="K178" s="12"/>
      <c r="L178" s="199"/>
      <c r="M178" s="204"/>
      <c r="N178" s="205"/>
      <c r="O178" s="205"/>
      <c r="P178" s="205"/>
      <c r="Q178" s="205"/>
      <c r="R178" s="205"/>
      <c r="S178" s="205"/>
      <c r="T178" s="206"/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T178" s="200" t="s">
        <v>386</v>
      </c>
      <c r="AU178" s="200" t="s">
        <v>80</v>
      </c>
      <c r="AV178" s="12" t="s">
        <v>86</v>
      </c>
      <c r="AW178" s="12" t="s">
        <v>30</v>
      </c>
      <c r="AX178" s="12" t="s">
        <v>80</v>
      </c>
      <c r="AY178" s="200" t="s">
        <v>131</v>
      </c>
    </row>
    <row r="179" s="2" customFormat="1" ht="21.75" customHeight="1">
      <c r="A179" s="35"/>
      <c r="B179" s="171"/>
      <c r="C179" s="172" t="s">
        <v>208</v>
      </c>
      <c r="D179" s="172" t="s">
        <v>132</v>
      </c>
      <c r="E179" s="173" t="s">
        <v>1088</v>
      </c>
      <c r="F179" s="174" t="s">
        <v>1089</v>
      </c>
      <c r="G179" s="175" t="s">
        <v>446</v>
      </c>
      <c r="H179" s="176">
        <v>125.536</v>
      </c>
      <c r="I179" s="177"/>
      <c r="J179" s="178">
        <f>ROUND(I179*H179,2)</f>
        <v>0</v>
      </c>
      <c r="K179" s="174" t="s">
        <v>381</v>
      </c>
      <c r="L179" s="36"/>
      <c r="M179" s="179" t="s">
        <v>1</v>
      </c>
      <c r="N179" s="180" t="s">
        <v>38</v>
      </c>
      <c r="O179" s="74"/>
      <c r="P179" s="181">
        <f>O179*H179</f>
        <v>0</v>
      </c>
      <c r="Q179" s="181">
        <v>0</v>
      </c>
      <c r="R179" s="181">
        <f>Q179*H179</f>
        <v>0</v>
      </c>
      <c r="S179" s="181">
        <v>0</v>
      </c>
      <c r="T179" s="182">
        <f>S179*H179</f>
        <v>0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183" t="s">
        <v>130</v>
      </c>
      <c r="AT179" s="183" t="s">
        <v>132</v>
      </c>
      <c r="AU179" s="183" t="s">
        <v>80</v>
      </c>
      <c r="AY179" s="16" t="s">
        <v>131</v>
      </c>
      <c r="BE179" s="184">
        <f>IF(N179="základní",J179,0)</f>
        <v>0</v>
      </c>
      <c r="BF179" s="184">
        <f>IF(N179="snížená",J179,0)</f>
        <v>0</v>
      </c>
      <c r="BG179" s="184">
        <f>IF(N179="zákl. přenesená",J179,0)</f>
        <v>0</v>
      </c>
      <c r="BH179" s="184">
        <f>IF(N179="sníž. přenesená",J179,0)</f>
        <v>0</v>
      </c>
      <c r="BI179" s="184">
        <f>IF(N179="nulová",J179,0)</f>
        <v>0</v>
      </c>
      <c r="BJ179" s="16" t="s">
        <v>80</v>
      </c>
      <c r="BK179" s="184">
        <f>ROUND(I179*H179,2)</f>
        <v>0</v>
      </c>
      <c r="BL179" s="16" t="s">
        <v>130</v>
      </c>
      <c r="BM179" s="183" t="s">
        <v>1090</v>
      </c>
    </row>
    <row r="180" s="2" customFormat="1">
      <c r="A180" s="35"/>
      <c r="B180" s="36"/>
      <c r="C180" s="35"/>
      <c r="D180" s="185" t="s">
        <v>138</v>
      </c>
      <c r="E180" s="35"/>
      <c r="F180" s="186" t="s">
        <v>1089</v>
      </c>
      <c r="G180" s="35"/>
      <c r="H180" s="35"/>
      <c r="I180" s="187"/>
      <c r="J180" s="35"/>
      <c r="K180" s="35"/>
      <c r="L180" s="36"/>
      <c r="M180" s="188"/>
      <c r="N180" s="189"/>
      <c r="O180" s="74"/>
      <c r="P180" s="74"/>
      <c r="Q180" s="74"/>
      <c r="R180" s="74"/>
      <c r="S180" s="74"/>
      <c r="T180" s="75"/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T180" s="16" t="s">
        <v>138</v>
      </c>
      <c r="AU180" s="16" t="s">
        <v>80</v>
      </c>
    </row>
    <row r="181" s="2" customFormat="1">
      <c r="A181" s="35"/>
      <c r="B181" s="36"/>
      <c r="C181" s="35"/>
      <c r="D181" s="197" t="s">
        <v>384</v>
      </c>
      <c r="E181" s="35"/>
      <c r="F181" s="198" t="s">
        <v>1091</v>
      </c>
      <c r="G181" s="35"/>
      <c r="H181" s="35"/>
      <c r="I181" s="187"/>
      <c r="J181" s="35"/>
      <c r="K181" s="35"/>
      <c r="L181" s="36"/>
      <c r="M181" s="188"/>
      <c r="N181" s="189"/>
      <c r="O181" s="74"/>
      <c r="P181" s="74"/>
      <c r="Q181" s="74"/>
      <c r="R181" s="74"/>
      <c r="S181" s="74"/>
      <c r="T181" s="75"/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T181" s="16" t="s">
        <v>384</v>
      </c>
      <c r="AU181" s="16" t="s">
        <v>80</v>
      </c>
    </row>
    <row r="182" s="12" customFormat="1">
      <c r="A182" s="12"/>
      <c r="B182" s="199"/>
      <c r="C182" s="12"/>
      <c r="D182" s="185" t="s">
        <v>386</v>
      </c>
      <c r="E182" s="200" t="s">
        <v>1092</v>
      </c>
      <c r="F182" s="201" t="s">
        <v>1093</v>
      </c>
      <c r="G182" s="12"/>
      <c r="H182" s="202">
        <v>125.536</v>
      </c>
      <c r="I182" s="203"/>
      <c r="J182" s="12"/>
      <c r="K182" s="12"/>
      <c r="L182" s="199"/>
      <c r="M182" s="204"/>
      <c r="N182" s="205"/>
      <c r="O182" s="205"/>
      <c r="P182" s="205"/>
      <c r="Q182" s="205"/>
      <c r="R182" s="205"/>
      <c r="S182" s="205"/>
      <c r="T182" s="206"/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T182" s="200" t="s">
        <v>386</v>
      </c>
      <c r="AU182" s="200" t="s">
        <v>80</v>
      </c>
      <c r="AV182" s="12" t="s">
        <v>86</v>
      </c>
      <c r="AW182" s="12" t="s">
        <v>30</v>
      </c>
      <c r="AX182" s="12" t="s">
        <v>80</v>
      </c>
      <c r="AY182" s="200" t="s">
        <v>131</v>
      </c>
    </row>
    <row r="183" s="2" customFormat="1" ht="37.8" customHeight="1">
      <c r="A183" s="35"/>
      <c r="B183" s="171"/>
      <c r="C183" s="172" t="s">
        <v>212</v>
      </c>
      <c r="D183" s="172" t="s">
        <v>132</v>
      </c>
      <c r="E183" s="173" t="s">
        <v>1094</v>
      </c>
      <c r="F183" s="174" t="s">
        <v>1095</v>
      </c>
      <c r="G183" s="175" t="s">
        <v>434</v>
      </c>
      <c r="H183" s="176">
        <v>90.971000000000004</v>
      </c>
      <c r="I183" s="177"/>
      <c r="J183" s="178">
        <f>ROUND(I183*H183,2)</f>
        <v>0</v>
      </c>
      <c r="K183" s="174" t="s">
        <v>381</v>
      </c>
      <c r="L183" s="36"/>
      <c r="M183" s="179" t="s">
        <v>1</v>
      </c>
      <c r="N183" s="180" t="s">
        <v>38</v>
      </c>
      <c r="O183" s="74"/>
      <c r="P183" s="181">
        <f>O183*H183</f>
        <v>0</v>
      </c>
      <c r="Q183" s="181">
        <v>0.27411000000000002</v>
      </c>
      <c r="R183" s="181">
        <f>Q183*H183</f>
        <v>24.936060810000004</v>
      </c>
      <c r="S183" s="181">
        <v>0</v>
      </c>
      <c r="T183" s="182">
        <f>S183*H183</f>
        <v>0</v>
      </c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183" t="s">
        <v>130</v>
      </c>
      <c r="AT183" s="183" t="s">
        <v>132</v>
      </c>
      <c r="AU183" s="183" t="s">
        <v>80</v>
      </c>
      <c r="AY183" s="16" t="s">
        <v>131</v>
      </c>
      <c r="BE183" s="184">
        <f>IF(N183="základní",J183,0)</f>
        <v>0</v>
      </c>
      <c r="BF183" s="184">
        <f>IF(N183="snížená",J183,0)</f>
        <v>0</v>
      </c>
      <c r="BG183" s="184">
        <f>IF(N183="zákl. přenesená",J183,0)</f>
        <v>0</v>
      </c>
      <c r="BH183" s="184">
        <f>IF(N183="sníž. přenesená",J183,0)</f>
        <v>0</v>
      </c>
      <c r="BI183" s="184">
        <f>IF(N183="nulová",J183,0)</f>
        <v>0</v>
      </c>
      <c r="BJ183" s="16" t="s">
        <v>80</v>
      </c>
      <c r="BK183" s="184">
        <f>ROUND(I183*H183,2)</f>
        <v>0</v>
      </c>
      <c r="BL183" s="16" t="s">
        <v>130</v>
      </c>
      <c r="BM183" s="183" t="s">
        <v>1096</v>
      </c>
    </row>
    <row r="184" s="2" customFormat="1">
      <c r="A184" s="35"/>
      <c r="B184" s="36"/>
      <c r="C184" s="35"/>
      <c r="D184" s="185" t="s">
        <v>138</v>
      </c>
      <c r="E184" s="35"/>
      <c r="F184" s="186" t="s">
        <v>1097</v>
      </c>
      <c r="G184" s="35"/>
      <c r="H184" s="35"/>
      <c r="I184" s="187"/>
      <c r="J184" s="35"/>
      <c r="K184" s="35"/>
      <c r="L184" s="36"/>
      <c r="M184" s="188"/>
      <c r="N184" s="189"/>
      <c r="O184" s="74"/>
      <c r="P184" s="74"/>
      <c r="Q184" s="74"/>
      <c r="R184" s="74"/>
      <c r="S184" s="74"/>
      <c r="T184" s="75"/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T184" s="16" t="s">
        <v>138</v>
      </c>
      <c r="AU184" s="16" t="s">
        <v>80</v>
      </c>
    </row>
    <row r="185" s="2" customFormat="1">
      <c r="A185" s="35"/>
      <c r="B185" s="36"/>
      <c r="C185" s="35"/>
      <c r="D185" s="197" t="s">
        <v>384</v>
      </c>
      <c r="E185" s="35"/>
      <c r="F185" s="198" t="s">
        <v>1098</v>
      </c>
      <c r="G185" s="35"/>
      <c r="H185" s="35"/>
      <c r="I185" s="187"/>
      <c r="J185" s="35"/>
      <c r="K185" s="35"/>
      <c r="L185" s="36"/>
      <c r="M185" s="188"/>
      <c r="N185" s="189"/>
      <c r="O185" s="74"/>
      <c r="P185" s="74"/>
      <c r="Q185" s="74"/>
      <c r="R185" s="74"/>
      <c r="S185" s="74"/>
      <c r="T185" s="75"/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T185" s="16" t="s">
        <v>384</v>
      </c>
      <c r="AU185" s="16" t="s">
        <v>80</v>
      </c>
    </row>
    <row r="186" s="12" customFormat="1">
      <c r="A186" s="12"/>
      <c r="B186" s="199"/>
      <c r="C186" s="12"/>
      <c r="D186" s="185" t="s">
        <v>386</v>
      </c>
      <c r="E186" s="200" t="s">
        <v>1099</v>
      </c>
      <c r="F186" s="201" t="s">
        <v>1100</v>
      </c>
      <c r="G186" s="12"/>
      <c r="H186" s="202">
        <v>90.971000000000004</v>
      </c>
      <c r="I186" s="203"/>
      <c r="J186" s="12"/>
      <c r="K186" s="12"/>
      <c r="L186" s="199"/>
      <c r="M186" s="204"/>
      <c r="N186" s="205"/>
      <c r="O186" s="205"/>
      <c r="P186" s="205"/>
      <c r="Q186" s="205"/>
      <c r="R186" s="205"/>
      <c r="S186" s="205"/>
      <c r="T186" s="206"/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T186" s="200" t="s">
        <v>386</v>
      </c>
      <c r="AU186" s="200" t="s">
        <v>80</v>
      </c>
      <c r="AV186" s="12" t="s">
        <v>86</v>
      </c>
      <c r="AW186" s="12" t="s">
        <v>30</v>
      </c>
      <c r="AX186" s="12" t="s">
        <v>80</v>
      </c>
      <c r="AY186" s="200" t="s">
        <v>131</v>
      </c>
    </row>
    <row r="187" s="2" customFormat="1" ht="24.15" customHeight="1">
      <c r="A187" s="35"/>
      <c r="B187" s="171"/>
      <c r="C187" s="172" t="s">
        <v>8</v>
      </c>
      <c r="D187" s="172" t="s">
        <v>132</v>
      </c>
      <c r="E187" s="173" t="s">
        <v>1101</v>
      </c>
      <c r="F187" s="174" t="s">
        <v>1102</v>
      </c>
      <c r="G187" s="175" t="s">
        <v>380</v>
      </c>
      <c r="H187" s="176">
        <v>471.00200000000001</v>
      </c>
      <c r="I187" s="177"/>
      <c r="J187" s="178">
        <f>ROUND(I187*H187,2)</f>
        <v>0</v>
      </c>
      <c r="K187" s="174" t="s">
        <v>381</v>
      </c>
      <c r="L187" s="36"/>
      <c r="M187" s="179" t="s">
        <v>1</v>
      </c>
      <c r="N187" s="180" t="s">
        <v>38</v>
      </c>
      <c r="O187" s="74"/>
      <c r="P187" s="181">
        <f>O187*H187</f>
        <v>0</v>
      </c>
      <c r="Q187" s="181">
        <v>0.00010000000000000001</v>
      </c>
      <c r="R187" s="181">
        <f>Q187*H187</f>
        <v>0.047100200000000002</v>
      </c>
      <c r="S187" s="181">
        <v>0</v>
      </c>
      <c r="T187" s="182">
        <f>S187*H187</f>
        <v>0</v>
      </c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R187" s="183" t="s">
        <v>130</v>
      </c>
      <c r="AT187" s="183" t="s">
        <v>132</v>
      </c>
      <c r="AU187" s="183" t="s">
        <v>80</v>
      </c>
      <c r="AY187" s="16" t="s">
        <v>131</v>
      </c>
      <c r="BE187" s="184">
        <f>IF(N187="základní",J187,0)</f>
        <v>0</v>
      </c>
      <c r="BF187" s="184">
        <f>IF(N187="snížená",J187,0)</f>
        <v>0</v>
      </c>
      <c r="BG187" s="184">
        <f>IF(N187="zákl. přenesená",J187,0)</f>
        <v>0</v>
      </c>
      <c r="BH187" s="184">
        <f>IF(N187="sníž. přenesená",J187,0)</f>
        <v>0</v>
      </c>
      <c r="BI187" s="184">
        <f>IF(N187="nulová",J187,0)</f>
        <v>0</v>
      </c>
      <c r="BJ187" s="16" t="s">
        <v>80</v>
      </c>
      <c r="BK187" s="184">
        <f>ROUND(I187*H187,2)</f>
        <v>0</v>
      </c>
      <c r="BL187" s="16" t="s">
        <v>130</v>
      </c>
      <c r="BM187" s="183" t="s">
        <v>1103</v>
      </c>
    </row>
    <row r="188" s="2" customFormat="1">
      <c r="A188" s="35"/>
      <c r="B188" s="36"/>
      <c r="C188" s="35"/>
      <c r="D188" s="185" t="s">
        <v>138</v>
      </c>
      <c r="E188" s="35"/>
      <c r="F188" s="186" t="s">
        <v>1104</v>
      </c>
      <c r="G188" s="35"/>
      <c r="H188" s="35"/>
      <c r="I188" s="187"/>
      <c r="J188" s="35"/>
      <c r="K188" s="35"/>
      <c r="L188" s="36"/>
      <c r="M188" s="188"/>
      <c r="N188" s="189"/>
      <c r="O188" s="74"/>
      <c r="P188" s="74"/>
      <c r="Q188" s="74"/>
      <c r="R188" s="74"/>
      <c r="S188" s="74"/>
      <c r="T188" s="75"/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T188" s="16" t="s">
        <v>138</v>
      </c>
      <c r="AU188" s="16" t="s">
        <v>80</v>
      </c>
    </row>
    <row r="189" s="2" customFormat="1">
      <c r="A189" s="35"/>
      <c r="B189" s="36"/>
      <c r="C189" s="35"/>
      <c r="D189" s="197" t="s">
        <v>384</v>
      </c>
      <c r="E189" s="35"/>
      <c r="F189" s="198" t="s">
        <v>1105</v>
      </c>
      <c r="G189" s="35"/>
      <c r="H189" s="35"/>
      <c r="I189" s="187"/>
      <c r="J189" s="35"/>
      <c r="K189" s="35"/>
      <c r="L189" s="36"/>
      <c r="M189" s="188"/>
      <c r="N189" s="189"/>
      <c r="O189" s="74"/>
      <c r="P189" s="74"/>
      <c r="Q189" s="74"/>
      <c r="R189" s="74"/>
      <c r="S189" s="74"/>
      <c r="T189" s="75"/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T189" s="16" t="s">
        <v>384</v>
      </c>
      <c r="AU189" s="16" t="s">
        <v>80</v>
      </c>
    </row>
    <row r="190" s="12" customFormat="1">
      <c r="A190" s="12"/>
      <c r="B190" s="199"/>
      <c r="C190" s="12"/>
      <c r="D190" s="185" t="s">
        <v>386</v>
      </c>
      <c r="E190" s="200" t="s">
        <v>514</v>
      </c>
      <c r="F190" s="201" t="s">
        <v>1106</v>
      </c>
      <c r="G190" s="12"/>
      <c r="H190" s="202">
        <v>471.00200000000001</v>
      </c>
      <c r="I190" s="203"/>
      <c r="J190" s="12"/>
      <c r="K190" s="12"/>
      <c r="L190" s="199"/>
      <c r="M190" s="204"/>
      <c r="N190" s="205"/>
      <c r="O190" s="205"/>
      <c r="P190" s="205"/>
      <c r="Q190" s="205"/>
      <c r="R190" s="205"/>
      <c r="S190" s="205"/>
      <c r="T190" s="206"/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T190" s="200" t="s">
        <v>386</v>
      </c>
      <c r="AU190" s="200" t="s">
        <v>80</v>
      </c>
      <c r="AV190" s="12" t="s">
        <v>86</v>
      </c>
      <c r="AW190" s="12" t="s">
        <v>30</v>
      </c>
      <c r="AX190" s="12" t="s">
        <v>80</v>
      </c>
      <c r="AY190" s="200" t="s">
        <v>131</v>
      </c>
    </row>
    <row r="191" s="2" customFormat="1" ht="24.15" customHeight="1">
      <c r="A191" s="35"/>
      <c r="B191" s="171"/>
      <c r="C191" s="214" t="s">
        <v>219</v>
      </c>
      <c r="D191" s="214" t="s">
        <v>434</v>
      </c>
      <c r="E191" s="215" t="s">
        <v>1107</v>
      </c>
      <c r="F191" s="216" t="s">
        <v>1108</v>
      </c>
      <c r="G191" s="217" t="s">
        <v>380</v>
      </c>
      <c r="H191" s="218">
        <v>557.90200000000004</v>
      </c>
      <c r="I191" s="219"/>
      <c r="J191" s="220">
        <f>ROUND(I191*H191,2)</f>
        <v>0</v>
      </c>
      <c r="K191" s="216" t="s">
        <v>381</v>
      </c>
      <c r="L191" s="221"/>
      <c r="M191" s="222" t="s">
        <v>1</v>
      </c>
      <c r="N191" s="223" t="s">
        <v>38</v>
      </c>
      <c r="O191" s="74"/>
      <c r="P191" s="181">
        <f>O191*H191</f>
        <v>0</v>
      </c>
      <c r="Q191" s="181">
        <v>0.00080000000000000004</v>
      </c>
      <c r="R191" s="181">
        <f>Q191*H191</f>
        <v>0.44632160000000004</v>
      </c>
      <c r="S191" s="181">
        <v>0</v>
      </c>
      <c r="T191" s="182">
        <f>S191*H191</f>
        <v>0</v>
      </c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R191" s="183" t="s">
        <v>186</v>
      </c>
      <c r="AT191" s="183" t="s">
        <v>434</v>
      </c>
      <c r="AU191" s="183" t="s">
        <v>80</v>
      </c>
      <c r="AY191" s="16" t="s">
        <v>131</v>
      </c>
      <c r="BE191" s="184">
        <f>IF(N191="základní",J191,0)</f>
        <v>0</v>
      </c>
      <c r="BF191" s="184">
        <f>IF(N191="snížená",J191,0)</f>
        <v>0</v>
      </c>
      <c r="BG191" s="184">
        <f>IF(N191="zákl. přenesená",J191,0)</f>
        <v>0</v>
      </c>
      <c r="BH191" s="184">
        <f>IF(N191="sníž. přenesená",J191,0)</f>
        <v>0</v>
      </c>
      <c r="BI191" s="184">
        <f>IF(N191="nulová",J191,0)</f>
        <v>0</v>
      </c>
      <c r="BJ191" s="16" t="s">
        <v>80</v>
      </c>
      <c r="BK191" s="184">
        <f>ROUND(I191*H191,2)</f>
        <v>0</v>
      </c>
      <c r="BL191" s="16" t="s">
        <v>130</v>
      </c>
      <c r="BM191" s="183" t="s">
        <v>1109</v>
      </c>
    </row>
    <row r="192" s="2" customFormat="1">
      <c r="A192" s="35"/>
      <c r="B192" s="36"/>
      <c r="C192" s="35"/>
      <c r="D192" s="185" t="s">
        <v>138</v>
      </c>
      <c r="E192" s="35"/>
      <c r="F192" s="186" t="s">
        <v>1108</v>
      </c>
      <c r="G192" s="35"/>
      <c r="H192" s="35"/>
      <c r="I192" s="187"/>
      <c r="J192" s="35"/>
      <c r="K192" s="35"/>
      <c r="L192" s="36"/>
      <c r="M192" s="188"/>
      <c r="N192" s="189"/>
      <c r="O192" s="74"/>
      <c r="P192" s="74"/>
      <c r="Q192" s="74"/>
      <c r="R192" s="74"/>
      <c r="S192" s="74"/>
      <c r="T192" s="75"/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T192" s="16" t="s">
        <v>138</v>
      </c>
      <c r="AU192" s="16" t="s">
        <v>80</v>
      </c>
    </row>
    <row r="193" s="2" customFormat="1" ht="21.75" customHeight="1">
      <c r="A193" s="35"/>
      <c r="B193" s="171"/>
      <c r="C193" s="172" t="s">
        <v>532</v>
      </c>
      <c r="D193" s="172" t="s">
        <v>132</v>
      </c>
      <c r="E193" s="173" t="s">
        <v>1110</v>
      </c>
      <c r="F193" s="174" t="s">
        <v>1111</v>
      </c>
      <c r="G193" s="175" t="s">
        <v>535</v>
      </c>
      <c r="H193" s="176">
        <v>1236</v>
      </c>
      <c r="I193" s="177"/>
      <c r="J193" s="178">
        <f>ROUND(I193*H193,2)</f>
        <v>0</v>
      </c>
      <c r="K193" s="174" t="s">
        <v>381</v>
      </c>
      <c r="L193" s="36"/>
      <c r="M193" s="179" t="s">
        <v>1</v>
      </c>
      <c r="N193" s="180" t="s">
        <v>38</v>
      </c>
      <c r="O193" s="74"/>
      <c r="P193" s="181">
        <f>O193*H193</f>
        <v>0</v>
      </c>
      <c r="Q193" s="181">
        <v>2.0000000000000002E-05</v>
      </c>
      <c r="R193" s="181">
        <f>Q193*H193</f>
        <v>0.024720000000000002</v>
      </c>
      <c r="S193" s="181">
        <v>0</v>
      </c>
      <c r="T193" s="182">
        <f>S193*H193</f>
        <v>0</v>
      </c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R193" s="183" t="s">
        <v>130</v>
      </c>
      <c r="AT193" s="183" t="s">
        <v>132</v>
      </c>
      <c r="AU193" s="183" t="s">
        <v>80</v>
      </c>
      <c r="AY193" s="16" t="s">
        <v>131</v>
      </c>
      <c r="BE193" s="184">
        <f>IF(N193="základní",J193,0)</f>
        <v>0</v>
      </c>
      <c r="BF193" s="184">
        <f>IF(N193="snížená",J193,0)</f>
        <v>0</v>
      </c>
      <c r="BG193" s="184">
        <f>IF(N193="zákl. přenesená",J193,0)</f>
        <v>0</v>
      </c>
      <c r="BH193" s="184">
        <f>IF(N193="sníž. přenesená",J193,0)</f>
        <v>0</v>
      </c>
      <c r="BI193" s="184">
        <f>IF(N193="nulová",J193,0)</f>
        <v>0</v>
      </c>
      <c r="BJ193" s="16" t="s">
        <v>80</v>
      </c>
      <c r="BK193" s="184">
        <f>ROUND(I193*H193,2)</f>
        <v>0</v>
      </c>
      <c r="BL193" s="16" t="s">
        <v>130</v>
      </c>
      <c r="BM193" s="183" t="s">
        <v>1112</v>
      </c>
    </row>
    <row r="194" s="2" customFormat="1">
      <c r="A194" s="35"/>
      <c r="B194" s="36"/>
      <c r="C194" s="35"/>
      <c r="D194" s="185" t="s">
        <v>138</v>
      </c>
      <c r="E194" s="35"/>
      <c r="F194" s="186" t="s">
        <v>1113</v>
      </c>
      <c r="G194" s="35"/>
      <c r="H194" s="35"/>
      <c r="I194" s="187"/>
      <c r="J194" s="35"/>
      <c r="K194" s="35"/>
      <c r="L194" s="36"/>
      <c r="M194" s="188"/>
      <c r="N194" s="189"/>
      <c r="O194" s="74"/>
      <c r="P194" s="74"/>
      <c r="Q194" s="74"/>
      <c r="R194" s="74"/>
      <c r="S194" s="74"/>
      <c r="T194" s="75"/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T194" s="16" t="s">
        <v>138</v>
      </c>
      <c r="AU194" s="16" t="s">
        <v>80</v>
      </c>
    </row>
    <row r="195" s="2" customFormat="1">
      <c r="A195" s="35"/>
      <c r="B195" s="36"/>
      <c r="C195" s="35"/>
      <c r="D195" s="197" t="s">
        <v>384</v>
      </c>
      <c r="E195" s="35"/>
      <c r="F195" s="198" t="s">
        <v>1114</v>
      </c>
      <c r="G195" s="35"/>
      <c r="H195" s="35"/>
      <c r="I195" s="187"/>
      <c r="J195" s="35"/>
      <c r="K195" s="35"/>
      <c r="L195" s="36"/>
      <c r="M195" s="188"/>
      <c r="N195" s="189"/>
      <c r="O195" s="74"/>
      <c r="P195" s="74"/>
      <c r="Q195" s="74"/>
      <c r="R195" s="74"/>
      <c r="S195" s="74"/>
      <c r="T195" s="75"/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T195" s="16" t="s">
        <v>384</v>
      </c>
      <c r="AU195" s="16" t="s">
        <v>80</v>
      </c>
    </row>
    <row r="196" s="12" customFormat="1">
      <c r="A196" s="12"/>
      <c r="B196" s="199"/>
      <c r="C196" s="12"/>
      <c r="D196" s="185" t="s">
        <v>386</v>
      </c>
      <c r="E196" s="200" t="s">
        <v>539</v>
      </c>
      <c r="F196" s="201" t="s">
        <v>1115</v>
      </c>
      <c r="G196" s="12"/>
      <c r="H196" s="202">
        <v>1236</v>
      </c>
      <c r="I196" s="203"/>
      <c r="J196" s="12"/>
      <c r="K196" s="12"/>
      <c r="L196" s="199"/>
      <c r="M196" s="204"/>
      <c r="N196" s="205"/>
      <c r="O196" s="205"/>
      <c r="P196" s="205"/>
      <c r="Q196" s="205"/>
      <c r="R196" s="205"/>
      <c r="S196" s="205"/>
      <c r="T196" s="206"/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T196" s="200" t="s">
        <v>386</v>
      </c>
      <c r="AU196" s="200" t="s">
        <v>80</v>
      </c>
      <c r="AV196" s="12" t="s">
        <v>86</v>
      </c>
      <c r="AW196" s="12" t="s">
        <v>30</v>
      </c>
      <c r="AX196" s="12" t="s">
        <v>80</v>
      </c>
      <c r="AY196" s="200" t="s">
        <v>131</v>
      </c>
    </row>
    <row r="197" s="2" customFormat="1" ht="21.75" customHeight="1">
      <c r="A197" s="35"/>
      <c r="B197" s="171"/>
      <c r="C197" s="172" t="s">
        <v>544</v>
      </c>
      <c r="D197" s="172" t="s">
        <v>132</v>
      </c>
      <c r="E197" s="173" t="s">
        <v>1116</v>
      </c>
      <c r="F197" s="174" t="s">
        <v>1117</v>
      </c>
      <c r="G197" s="175" t="s">
        <v>446</v>
      </c>
      <c r="H197" s="176">
        <v>1.52</v>
      </c>
      <c r="I197" s="177"/>
      <c r="J197" s="178">
        <f>ROUND(I197*H197,2)</f>
        <v>0</v>
      </c>
      <c r="K197" s="174" t="s">
        <v>381</v>
      </c>
      <c r="L197" s="36"/>
      <c r="M197" s="179" t="s">
        <v>1</v>
      </c>
      <c r="N197" s="180" t="s">
        <v>38</v>
      </c>
      <c r="O197" s="74"/>
      <c r="P197" s="181">
        <f>O197*H197</f>
        <v>0</v>
      </c>
      <c r="Q197" s="181">
        <v>0</v>
      </c>
      <c r="R197" s="181">
        <f>Q197*H197</f>
        <v>0</v>
      </c>
      <c r="S197" s="181">
        <v>0</v>
      </c>
      <c r="T197" s="182">
        <f>S197*H197</f>
        <v>0</v>
      </c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R197" s="183" t="s">
        <v>130</v>
      </c>
      <c r="AT197" s="183" t="s">
        <v>132</v>
      </c>
      <c r="AU197" s="183" t="s">
        <v>80</v>
      </c>
      <c r="AY197" s="16" t="s">
        <v>131</v>
      </c>
      <c r="BE197" s="184">
        <f>IF(N197="základní",J197,0)</f>
        <v>0</v>
      </c>
      <c r="BF197" s="184">
        <f>IF(N197="snížená",J197,0)</f>
        <v>0</v>
      </c>
      <c r="BG197" s="184">
        <f>IF(N197="zákl. přenesená",J197,0)</f>
        <v>0</v>
      </c>
      <c r="BH197" s="184">
        <f>IF(N197="sníž. přenesená",J197,0)</f>
        <v>0</v>
      </c>
      <c r="BI197" s="184">
        <f>IF(N197="nulová",J197,0)</f>
        <v>0</v>
      </c>
      <c r="BJ197" s="16" t="s">
        <v>80</v>
      </c>
      <c r="BK197" s="184">
        <f>ROUND(I197*H197,2)</f>
        <v>0</v>
      </c>
      <c r="BL197" s="16" t="s">
        <v>130</v>
      </c>
      <c r="BM197" s="183" t="s">
        <v>1118</v>
      </c>
    </row>
    <row r="198" s="2" customFormat="1">
      <c r="A198" s="35"/>
      <c r="B198" s="36"/>
      <c r="C198" s="35"/>
      <c r="D198" s="185" t="s">
        <v>138</v>
      </c>
      <c r="E198" s="35"/>
      <c r="F198" s="186" t="s">
        <v>1119</v>
      </c>
      <c r="G198" s="35"/>
      <c r="H198" s="35"/>
      <c r="I198" s="187"/>
      <c r="J198" s="35"/>
      <c r="K198" s="35"/>
      <c r="L198" s="36"/>
      <c r="M198" s="188"/>
      <c r="N198" s="189"/>
      <c r="O198" s="74"/>
      <c r="P198" s="74"/>
      <c r="Q198" s="74"/>
      <c r="R198" s="74"/>
      <c r="S198" s="74"/>
      <c r="T198" s="75"/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T198" s="16" t="s">
        <v>138</v>
      </c>
      <c r="AU198" s="16" t="s">
        <v>80</v>
      </c>
    </row>
    <row r="199" s="2" customFormat="1">
      <c r="A199" s="35"/>
      <c r="B199" s="36"/>
      <c r="C199" s="35"/>
      <c r="D199" s="197" t="s">
        <v>384</v>
      </c>
      <c r="E199" s="35"/>
      <c r="F199" s="198" t="s">
        <v>1120</v>
      </c>
      <c r="G199" s="35"/>
      <c r="H199" s="35"/>
      <c r="I199" s="187"/>
      <c r="J199" s="35"/>
      <c r="K199" s="35"/>
      <c r="L199" s="36"/>
      <c r="M199" s="188"/>
      <c r="N199" s="189"/>
      <c r="O199" s="74"/>
      <c r="P199" s="74"/>
      <c r="Q199" s="74"/>
      <c r="R199" s="74"/>
      <c r="S199" s="74"/>
      <c r="T199" s="75"/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T199" s="16" t="s">
        <v>384</v>
      </c>
      <c r="AU199" s="16" t="s">
        <v>80</v>
      </c>
    </row>
    <row r="200" s="12" customFormat="1">
      <c r="A200" s="12"/>
      <c r="B200" s="199"/>
      <c r="C200" s="12"/>
      <c r="D200" s="185" t="s">
        <v>386</v>
      </c>
      <c r="E200" s="200" t="s">
        <v>1121</v>
      </c>
      <c r="F200" s="201" t="s">
        <v>1122</v>
      </c>
      <c r="G200" s="12"/>
      <c r="H200" s="202">
        <v>1.52</v>
      </c>
      <c r="I200" s="203"/>
      <c r="J200" s="12"/>
      <c r="K200" s="12"/>
      <c r="L200" s="199"/>
      <c r="M200" s="204"/>
      <c r="N200" s="205"/>
      <c r="O200" s="205"/>
      <c r="P200" s="205"/>
      <c r="Q200" s="205"/>
      <c r="R200" s="205"/>
      <c r="S200" s="205"/>
      <c r="T200" s="206"/>
      <c r="U200" s="12"/>
      <c r="V200" s="12"/>
      <c r="W200" s="12"/>
      <c r="X200" s="12"/>
      <c r="Y200" s="12"/>
      <c r="Z200" s="12"/>
      <c r="AA200" s="12"/>
      <c r="AB200" s="12"/>
      <c r="AC200" s="12"/>
      <c r="AD200" s="12"/>
      <c r="AE200" s="12"/>
      <c r="AT200" s="200" t="s">
        <v>386</v>
      </c>
      <c r="AU200" s="200" t="s">
        <v>80</v>
      </c>
      <c r="AV200" s="12" t="s">
        <v>86</v>
      </c>
      <c r="AW200" s="12" t="s">
        <v>30</v>
      </c>
      <c r="AX200" s="12" t="s">
        <v>80</v>
      </c>
      <c r="AY200" s="200" t="s">
        <v>131</v>
      </c>
    </row>
    <row r="201" s="2" customFormat="1" ht="24.15" customHeight="1">
      <c r="A201" s="35"/>
      <c r="B201" s="171"/>
      <c r="C201" s="172" t="s">
        <v>550</v>
      </c>
      <c r="D201" s="172" t="s">
        <v>132</v>
      </c>
      <c r="E201" s="173" t="s">
        <v>1123</v>
      </c>
      <c r="F201" s="174" t="s">
        <v>1124</v>
      </c>
      <c r="G201" s="175" t="s">
        <v>446</v>
      </c>
      <c r="H201" s="176">
        <v>3.2000000000000002</v>
      </c>
      <c r="I201" s="177"/>
      <c r="J201" s="178">
        <f>ROUND(I201*H201,2)</f>
        <v>0</v>
      </c>
      <c r="K201" s="174" t="s">
        <v>381</v>
      </c>
      <c r="L201" s="36"/>
      <c r="M201" s="179" t="s">
        <v>1</v>
      </c>
      <c r="N201" s="180" t="s">
        <v>38</v>
      </c>
      <c r="O201" s="74"/>
      <c r="P201" s="181">
        <f>O201*H201</f>
        <v>0</v>
      </c>
      <c r="Q201" s="181">
        <v>0</v>
      </c>
      <c r="R201" s="181">
        <f>Q201*H201</f>
        <v>0</v>
      </c>
      <c r="S201" s="181">
        <v>0</v>
      </c>
      <c r="T201" s="182">
        <f>S201*H201</f>
        <v>0</v>
      </c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R201" s="183" t="s">
        <v>130</v>
      </c>
      <c r="AT201" s="183" t="s">
        <v>132</v>
      </c>
      <c r="AU201" s="183" t="s">
        <v>80</v>
      </c>
      <c r="AY201" s="16" t="s">
        <v>131</v>
      </c>
      <c r="BE201" s="184">
        <f>IF(N201="základní",J201,0)</f>
        <v>0</v>
      </c>
      <c r="BF201" s="184">
        <f>IF(N201="snížená",J201,0)</f>
        <v>0</v>
      </c>
      <c r="BG201" s="184">
        <f>IF(N201="zákl. přenesená",J201,0)</f>
        <v>0</v>
      </c>
      <c r="BH201" s="184">
        <f>IF(N201="sníž. přenesená",J201,0)</f>
        <v>0</v>
      </c>
      <c r="BI201" s="184">
        <f>IF(N201="nulová",J201,0)</f>
        <v>0</v>
      </c>
      <c r="BJ201" s="16" t="s">
        <v>80</v>
      </c>
      <c r="BK201" s="184">
        <f>ROUND(I201*H201,2)</f>
        <v>0</v>
      </c>
      <c r="BL201" s="16" t="s">
        <v>130</v>
      </c>
      <c r="BM201" s="183" t="s">
        <v>1125</v>
      </c>
    </row>
    <row r="202" s="2" customFormat="1">
      <c r="A202" s="35"/>
      <c r="B202" s="36"/>
      <c r="C202" s="35"/>
      <c r="D202" s="185" t="s">
        <v>138</v>
      </c>
      <c r="E202" s="35"/>
      <c r="F202" s="186" t="s">
        <v>1126</v>
      </c>
      <c r="G202" s="35"/>
      <c r="H202" s="35"/>
      <c r="I202" s="187"/>
      <c r="J202" s="35"/>
      <c r="K202" s="35"/>
      <c r="L202" s="36"/>
      <c r="M202" s="188"/>
      <c r="N202" s="189"/>
      <c r="O202" s="74"/>
      <c r="P202" s="74"/>
      <c r="Q202" s="74"/>
      <c r="R202" s="74"/>
      <c r="S202" s="74"/>
      <c r="T202" s="75"/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T202" s="16" t="s">
        <v>138</v>
      </c>
      <c r="AU202" s="16" t="s">
        <v>80</v>
      </c>
    </row>
    <row r="203" s="2" customFormat="1">
      <c r="A203" s="35"/>
      <c r="B203" s="36"/>
      <c r="C203" s="35"/>
      <c r="D203" s="197" t="s">
        <v>384</v>
      </c>
      <c r="E203" s="35"/>
      <c r="F203" s="198" t="s">
        <v>1127</v>
      </c>
      <c r="G203" s="35"/>
      <c r="H203" s="35"/>
      <c r="I203" s="187"/>
      <c r="J203" s="35"/>
      <c r="K203" s="35"/>
      <c r="L203" s="36"/>
      <c r="M203" s="188"/>
      <c r="N203" s="189"/>
      <c r="O203" s="74"/>
      <c r="P203" s="74"/>
      <c r="Q203" s="74"/>
      <c r="R203" s="74"/>
      <c r="S203" s="74"/>
      <c r="T203" s="75"/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T203" s="16" t="s">
        <v>384</v>
      </c>
      <c r="AU203" s="16" t="s">
        <v>80</v>
      </c>
    </row>
    <row r="204" s="12" customFormat="1">
      <c r="A204" s="12"/>
      <c r="B204" s="199"/>
      <c r="C204" s="12"/>
      <c r="D204" s="185" t="s">
        <v>386</v>
      </c>
      <c r="E204" s="200" t="s">
        <v>1128</v>
      </c>
      <c r="F204" s="201" t="s">
        <v>1129</v>
      </c>
      <c r="G204" s="12"/>
      <c r="H204" s="202">
        <v>3.2000000000000002</v>
      </c>
      <c r="I204" s="203"/>
      <c r="J204" s="12"/>
      <c r="K204" s="12"/>
      <c r="L204" s="199"/>
      <c r="M204" s="204"/>
      <c r="N204" s="205"/>
      <c r="O204" s="205"/>
      <c r="P204" s="205"/>
      <c r="Q204" s="205"/>
      <c r="R204" s="205"/>
      <c r="S204" s="205"/>
      <c r="T204" s="206"/>
      <c r="U204" s="12"/>
      <c r="V204" s="12"/>
      <c r="W204" s="12"/>
      <c r="X204" s="12"/>
      <c r="Y204" s="12"/>
      <c r="Z204" s="12"/>
      <c r="AA204" s="12"/>
      <c r="AB204" s="12"/>
      <c r="AC204" s="12"/>
      <c r="AD204" s="12"/>
      <c r="AE204" s="12"/>
      <c r="AT204" s="200" t="s">
        <v>386</v>
      </c>
      <c r="AU204" s="200" t="s">
        <v>80</v>
      </c>
      <c r="AV204" s="12" t="s">
        <v>86</v>
      </c>
      <c r="AW204" s="12" t="s">
        <v>30</v>
      </c>
      <c r="AX204" s="12" t="s">
        <v>80</v>
      </c>
      <c r="AY204" s="200" t="s">
        <v>131</v>
      </c>
    </row>
    <row r="205" s="2" customFormat="1" ht="24.15" customHeight="1">
      <c r="A205" s="35"/>
      <c r="B205" s="171"/>
      <c r="C205" s="172" t="s">
        <v>556</v>
      </c>
      <c r="D205" s="172" t="s">
        <v>132</v>
      </c>
      <c r="E205" s="173" t="s">
        <v>1130</v>
      </c>
      <c r="F205" s="174" t="s">
        <v>1131</v>
      </c>
      <c r="G205" s="175" t="s">
        <v>495</v>
      </c>
      <c r="H205" s="176">
        <v>0.32000000000000001</v>
      </c>
      <c r="I205" s="177"/>
      <c r="J205" s="178">
        <f>ROUND(I205*H205,2)</f>
        <v>0</v>
      </c>
      <c r="K205" s="174" t="s">
        <v>381</v>
      </c>
      <c r="L205" s="36"/>
      <c r="M205" s="179" t="s">
        <v>1</v>
      </c>
      <c r="N205" s="180" t="s">
        <v>38</v>
      </c>
      <c r="O205" s="74"/>
      <c r="P205" s="181">
        <f>O205*H205</f>
        <v>0</v>
      </c>
      <c r="Q205" s="181">
        <v>1.0383</v>
      </c>
      <c r="R205" s="181">
        <f>Q205*H205</f>
        <v>0.332256</v>
      </c>
      <c r="S205" s="181">
        <v>0</v>
      </c>
      <c r="T205" s="182">
        <f>S205*H205</f>
        <v>0</v>
      </c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R205" s="183" t="s">
        <v>130</v>
      </c>
      <c r="AT205" s="183" t="s">
        <v>132</v>
      </c>
      <c r="AU205" s="183" t="s">
        <v>80</v>
      </c>
      <c r="AY205" s="16" t="s">
        <v>131</v>
      </c>
      <c r="BE205" s="184">
        <f>IF(N205="základní",J205,0)</f>
        <v>0</v>
      </c>
      <c r="BF205" s="184">
        <f>IF(N205="snížená",J205,0)</f>
        <v>0</v>
      </c>
      <c r="BG205" s="184">
        <f>IF(N205="zákl. přenesená",J205,0)</f>
        <v>0</v>
      </c>
      <c r="BH205" s="184">
        <f>IF(N205="sníž. přenesená",J205,0)</f>
        <v>0</v>
      </c>
      <c r="BI205" s="184">
        <f>IF(N205="nulová",J205,0)</f>
        <v>0</v>
      </c>
      <c r="BJ205" s="16" t="s">
        <v>80</v>
      </c>
      <c r="BK205" s="184">
        <f>ROUND(I205*H205,2)</f>
        <v>0</v>
      </c>
      <c r="BL205" s="16" t="s">
        <v>130</v>
      </c>
      <c r="BM205" s="183" t="s">
        <v>1132</v>
      </c>
    </row>
    <row r="206" s="2" customFormat="1">
      <c r="A206" s="35"/>
      <c r="B206" s="36"/>
      <c r="C206" s="35"/>
      <c r="D206" s="185" t="s">
        <v>138</v>
      </c>
      <c r="E206" s="35"/>
      <c r="F206" s="186" t="s">
        <v>1133</v>
      </c>
      <c r="G206" s="35"/>
      <c r="H206" s="35"/>
      <c r="I206" s="187"/>
      <c r="J206" s="35"/>
      <c r="K206" s="35"/>
      <c r="L206" s="36"/>
      <c r="M206" s="188"/>
      <c r="N206" s="189"/>
      <c r="O206" s="74"/>
      <c r="P206" s="74"/>
      <c r="Q206" s="74"/>
      <c r="R206" s="74"/>
      <c r="S206" s="74"/>
      <c r="T206" s="75"/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T206" s="16" t="s">
        <v>138</v>
      </c>
      <c r="AU206" s="16" t="s">
        <v>80</v>
      </c>
    </row>
    <row r="207" s="2" customFormat="1">
      <c r="A207" s="35"/>
      <c r="B207" s="36"/>
      <c r="C207" s="35"/>
      <c r="D207" s="197" t="s">
        <v>384</v>
      </c>
      <c r="E207" s="35"/>
      <c r="F207" s="198" t="s">
        <v>1134</v>
      </c>
      <c r="G207" s="35"/>
      <c r="H207" s="35"/>
      <c r="I207" s="187"/>
      <c r="J207" s="35"/>
      <c r="K207" s="35"/>
      <c r="L207" s="36"/>
      <c r="M207" s="188"/>
      <c r="N207" s="189"/>
      <c r="O207" s="74"/>
      <c r="P207" s="74"/>
      <c r="Q207" s="74"/>
      <c r="R207" s="74"/>
      <c r="S207" s="74"/>
      <c r="T207" s="75"/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T207" s="16" t="s">
        <v>384</v>
      </c>
      <c r="AU207" s="16" t="s">
        <v>80</v>
      </c>
    </row>
    <row r="208" s="12" customFormat="1">
      <c r="A208" s="12"/>
      <c r="B208" s="199"/>
      <c r="C208" s="12"/>
      <c r="D208" s="185" t="s">
        <v>386</v>
      </c>
      <c r="E208" s="200" t="s">
        <v>562</v>
      </c>
      <c r="F208" s="201" t="s">
        <v>1135</v>
      </c>
      <c r="G208" s="12"/>
      <c r="H208" s="202">
        <v>0.32000000000000001</v>
      </c>
      <c r="I208" s="203"/>
      <c r="J208" s="12"/>
      <c r="K208" s="12"/>
      <c r="L208" s="199"/>
      <c r="M208" s="204"/>
      <c r="N208" s="205"/>
      <c r="O208" s="205"/>
      <c r="P208" s="205"/>
      <c r="Q208" s="205"/>
      <c r="R208" s="205"/>
      <c r="S208" s="205"/>
      <c r="T208" s="206"/>
      <c r="U208" s="12"/>
      <c r="V208" s="12"/>
      <c r="W208" s="12"/>
      <c r="X208" s="12"/>
      <c r="Y208" s="12"/>
      <c r="Z208" s="12"/>
      <c r="AA208" s="12"/>
      <c r="AB208" s="12"/>
      <c r="AC208" s="12"/>
      <c r="AD208" s="12"/>
      <c r="AE208" s="12"/>
      <c r="AT208" s="200" t="s">
        <v>386</v>
      </c>
      <c r="AU208" s="200" t="s">
        <v>80</v>
      </c>
      <c r="AV208" s="12" t="s">
        <v>86</v>
      </c>
      <c r="AW208" s="12" t="s">
        <v>30</v>
      </c>
      <c r="AX208" s="12" t="s">
        <v>80</v>
      </c>
      <c r="AY208" s="200" t="s">
        <v>131</v>
      </c>
    </row>
    <row r="209" s="11" customFormat="1" ht="25.92" customHeight="1">
      <c r="A209" s="11"/>
      <c r="B209" s="160"/>
      <c r="C209" s="11"/>
      <c r="D209" s="161" t="s">
        <v>72</v>
      </c>
      <c r="E209" s="162" t="s">
        <v>1136</v>
      </c>
      <c r="F209" s="162" t="s">
        <v>1137</v>
      </c>
      <c r="G209" s="11"/>
      <c r="H209" s="11"/>
      <c r="I209" s="163"/>
      <c r="J209" s="164">
        <f>BK209</f>
        <v>0</v>
      </c>
      <c r="K209" s="11"/>
      <c r="L209" s="160"/>
      <c r="M209" s="165"/>
      <c r="N209" s="166"/>
      <c r="O209" s="166"/>
      <c r="P209" s="167">
        <f>SUM(P210:P214)</f>
        <v>0</v>
      </c>
      <c r="Q209" s="166"/>
      <c r="R209" s="167">
        <f>SUM(R210:R214)</f>
        <v>0.00032000000000000003</v>
      </c>
      <c r="S209" s="166"/>
      <c r="T209" s="168">
        <f>SUM(T210:T214)</f>
        <v>0</v>
      </c>
      <c r="U209" s="11"/>
      <c r="V209" s="11"/>
      <c r="W209" s="11"/>
      <c r="X209" s="11"/>
      <c r="Y209" s="11"/>
      <c r="Z209" s="11"/>
      <c r="AA209" s="11"/>
      <c r="AB209" s="11"/>
      <c r="AC209" s="11"/>
      <c r="AD209" s="11"/>
      <c r="AE209" s="11"/>
      <c r="AR209" s="161" t="s">
        <v>130</v>
      </c>
      <c r="AT209" s="169" t="s">
        <v>72</v>
      </c>
      <c r="AU209" s="169" t="s">
        <v>73</v>
      </c>
      <c r="AY209" s="161" t="s">
        <v>131</v>
      </c>
      <c r="BK209" s="170">
        <f>SUM(BK210:BK214)</f>
        <v>0</v>
      </c>
    </row>
    <row r="210" s="2" customFormat="1" ht="33" customHeight="1">
      <c r="A210" s="35"/>
      <c r="B210" s="171"/>
      <c r="C210" s="172" t="s">
        <v>1138</v>
      </c>
      <c r="D210" s="172" t="s">
        <v>132</v>
      </c>
      <c r="E210" s="173" t="s">
        <v>1139</v>
      </c>
      <c r="F210" s="174" t="s">
        <v>1140</v>
      </c>
      <c r="G210" s="175" t="s">
        <v>535</v>
      </c>
      <c r="H210" s="176">
        <v>1</v>
      </c>
      <c r="I210" s="177"/>
      <c r="J210" s="178">
        <f>ROUND(I210*H210,2)</f>
        <v>0</v>
      </c>
      <c r="K210" s="174" t="s">
        <v>381</v>
      </c>
      <c r="L210" s="36"/>
      <c r="M210" s="179" t="s">
        <v>1</v>
      </c>
      <c r="N210" s="180" t="s">
        <v>38</v>
      </c>
      <c r="O210" s="74"/>
      <c r="P210" s="181">
        <f>O210*H210</f>
        <v>0</v>
      </c>
      <c r="Q210" s="181">
        <v>0</v>
      </c>
      <c r="R210" s="181">
        <f>Q210*H210</f>
        <v>0</v>
      </c>
      <c r="S210" s="181">
        <v>0</v>
      </c>
      <c r="T210" s="182">
        <f>S210*H210</f>
        <v>0</v>
      </c>
      <c r="U210" s="35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  <c r="AR210" s="183" t="s">
        <v>130</v>
      </c>
      <c r="AT210" s="183" t="s">
        <v>132</v>
      </c>
      <c r="AU210" s="183" t="s">
        <v>80</v>
      </c>
      <c r="AY210" s="16" t="s">
        <v>131</v>
      </c>
      <c r="BE210" s="184">
        <f>IF(N210="základní",J210,0)</f>
        <v>0</v>
      </c>
      <c r="BF210" s="184">
        <f>IF(N210="snížená",J210,0)</f>
        <v>0</v>
      </c>
      <c r="BG210" s="184">
        <f>IF(N210="zákl. přenesená",J210,0)</f>
        <v>0</v>
      </c>
      <c r="BH210" s="184">
        <f>IF(N210="sníž. přenesená",J210,0)</f>
        <v>0</v>
      </c>
      <c r="BI210" s="184">
        <f>IF(N210="nulová",J210,0)</f>
        <v>0</v>
      </c>
      <c r="BJ210" s="16" t="s">
        <v>80</v>
      </c>
      <c r="BK210" s="184">
        <f>ROUND(I210*H210,2)</f>
        <v>0</v>
      </c>
      <c r="BL210" s="16" t="s">
        <v>130</v>
      </c>
      <c r="BM210" s="183" t="s">
        <v>1141</v>
      </c>
    </row>
    <row r="211" s="2" customFormat="1">
      <c r="A211" s="35"/>
      <c r="B211" s="36"/>
      <c r="C211" s="35"/>
      <c r="D211" s="185" t="s">
        <v>138</v>
      </c>
      <c r="E211" s="35"/>
      <c r="F211" s="186" t="s">
        <v>1140</v>
      </c>
      <c r="G211" s="35"/>
      <c r="H211" s="35"/>
      <c r="I211" s="187"/>
      <c r="J211" s="35"/>
      <c r="K211" s="35"/>
      <c r="L211" s="36"/>
      <c r="M211" s="188"/>
      <c r="N211" s="189"/>
      <c r="O211" s="74"/>
      <c r="P211" s="74"/>
      <c r="Q211" s="74"/>
      <c r="R211" s="74"/>
      <c r="S211" s="74"/>
      <c r="T211" s="75"/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T211" s="16" t="s">
        <v>138</v>
      </c>
      <c r="AU211" s="16" t="s">
        <v>80</v>
      </c>
    </row>
    <row r="212" s="2" customFormat="1">
      <c r="A212" s="35"/>
      <c r="B212" s="36"/>
      <c r="C212" s="35"/>
      <c r="D212" s="197" t="s">
        <v>384</v>
      </c>
      <c r="E212" s="35"/>
      <c r="F212" s="198" t="s">
        <v>1142</v>
      </c>
      <c r="G212" s="35"/>
      <c r="H212" s="35"/>
      <c r="I212" s="187"/>
      <c r="J212" s="35"/>
      <c r="K212" s="35"/>
      <c r="L212" s="36"/>
      <c r="M212" s="188"/>
      <c r="N212" s="189"/>
      <c r="O212" s="74"/>
      <c r="P212" s="74"/>
      <c r="Q212" s="74"/>
      <c r="R212" s="74"/>
      <c r="S212" s="74"/>
      <c r="T212" s="75"/>
      <c r="U212" s="35"/>
      <c r="V212" s="35"/>
      <c r="W212" s="35"/>
      <c r="X212" s="35"/>
      <c r="Y212" s="35"/>
      <c r="Z212" s="35"/>
      <c r="AA212" s="35"/>
      <c r="AB212" s="35"/>
      <c r="AC212" s="35"/>
      <c r="AD212" s="35"/>
      <c r="AE212" s="35"/>
      <c r="AT212" s="16" t="s">
        <v>384</v>
      </c>
      <c r="AU212" s="16" t="s">
        <v>80</v>
      </c>
    </row>
    <row r="213" s="2" customFormat="1" ht="16.5" customHeight="1">
      <c r="A213" s="35"/>
      <c r="B213" s="171"/>
      <c r="C213" s="214" t="s">
        <v>1143</v>
      </c>
      <c r="D213" s="214" t="s">
        <v>434</v>
      </c>
      <c r="E213" s="215" t="s">
        <v>1144</v>
      </c>
      <c r="F213" s="216" t="s">
        <v>1145</v>
      </c>
      <c r="G213" s="217" t="s">
        <v>535</v>
      </c>
      <c r="H213" s="218">
        <v>1</v>
      </c>
      <c r="I213" s="219"/>
      <c r="J213" s="220">
        <f>ROUND(I213*H213,2)</f>
        <v>0</v>
      </c>
      <c r="K213" s="216" t="s">
        <v>1</v>
      </c>
      <c r="L213" s="221"/>
      <c r="M213" s="222" t="s">
        <v>1</v>
      </c>
      <c r="N213" s="223" t="s">
        <v>38</v>
      </c>
      <c r="O213" s="74"/>
      <c r="P213" s="181">
        <f>O213*H213</f>
        <v>0</v>
      </c>
      <c r="Q213" s="181">
        <v>0.00032000000000000003</v>
      </c>
      <c r="R213" s="181">
        <f>Q213*H213</f>
        <v>0.00032000000000000003</v>
      </c>
      <c r="S213" s="181">
        <v>0</v>
      </c>
      <c r="T213" s="182">
        <f>S213*H213</f>
        <v>0</v>
      </c>
      <c r="U213" s="35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R213" s="183" t="s">
        <v>186</v>
      </c>
      <c r="AT213" s="183" t="s">
        <v>434</v>
      </c>
      <c r="AU213" s="183" t="s">
        <v>80</v>
      </c>
      <c r="AY213" s="16" t="s">
        <v>131</v>
      </c>
      <c r="BE213" s="184">
        <f>IF(N213="základní",J213,0)</f>
        <v>0</v>
      </c>
      <c r="BF213" s="184">
        <f>IF(N213="snížená",J213,0)</f>
        <v>0</v>
      </c>
      <c r="BG213" s="184">
        <f>IF(N213="zákl. přenesená",J213,0)</f>
        <v>0</v>
      </c>
      <c r="BH213" s="184">
        <f>IF(N213="sníž. přenesená",J213,0)</f>
        <v>0</v>
      </c>
      <c r="BI213" s="184">
        <f>IF(N213="nulová",J213,0)</f>
        <v>0</v>
      </c>
      <c r="BJ213" s="16" t="s">
        <v>80</v>
      </c>
      <c r="BK213" s="184">
        <f>ROUND(I213*H213,2)</f>
        <v>0</v>
      </c>
      <c r="BL213" s="16" t="s">
        <v>130</v>
      </c>
      <c r="BM213" s="183" t="s">
        <v>1146</v>
      </c>
    </row>
    <row r="214" s="2" customFormat="1">
      <c r="A214" s="35"/>
      <c r="B214" s="36"/>
      <c r="C214" s="35"/>
      <c r="D214" s="185" t="s">
        <v>138</v>
      </c>
      <c r="E214" s="35"/>
      <c r="F214" s="186" t="s">
        <v>1147</v>
      </c>
      <c r="G214" s="35"/>
      <c r="H214" s="35"/>
      <c r="I214" s="187"/>
      <c r="J214" s="35"/>
      <c r="K214" s="35"/>
      <c r="L214" s="36"/>
      <c r="M214" s="188"/>
      <c r="N214" s="189"/>
      <c r="O214" s="74"/>
      <c r="P214" s="74"/>
      <c r="Q214" s="74"/>
      <c r="R214" s="74"/>
      <c r="S214" s="74"/>
      <c r="T214" s="75"/>
      <c r="U214" s="35"/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  <c r="AT214" s="16" t="s">
        <v>138</v>
      </c>
      <c r="AU214" s="16" t="s">
        <v>80</v>
      </c>
    </row>
    <row r="215" s="11" customFormat="1" ht="25.92" customHeight="1">
      <c r="A215" s="11"/>
      <c r="B215" s="160"/>
      <c r="C215" s="11"/>
      <c r="D215" s="161" t="s">
        <v>72</v>
      </c>
      <c r="E215" s="162" t="s">
        <v>146</v>
      </c>
      <c r="F215" s="162" t="s">
        <v>1148</v>
      </c>
      <c r="G215" s="11"/>
      <c r="H215" s="11"/>
      <c r="I215" s="163"/>
      <c r="J215" s="164">
        <f>BK215</f>
        <v>0</v>
      </c>
      <c r="K215" s="11"/>
      <c r="L215" s="160"/>
      <c r="M215" s="165"/>
      <c r="N215" s="166"/>
      <c r="O215" s="166"/>
      <c r="P215" s="167">
        <f>SUM(P216:P290)</f>
        <v>0</v>
      </c>
      <c r="Q215" s="166"/>
      <c r="R215" s="167">
        <f>SUM(R216:R290)</f>
        <v>38.022995079999994</v>
      </c>
      <c r="S215" s="166"/>
      <c r="T215" s="168">
        <f>SUM(T216:T290)</f>
        <v>0</v>
      </c>
      <c r="U215" s="11"/>
      <c r="V215" s="11"/>
      <c r="W215" s="11"/>
      <c r="X215" s="11"/>
      <c r="Y215" s="11"/>
      <c r="Z215" s="11"/>
      <c r="AA215" s="11"/>
      <c r="AB215" s="11"/>
      <c r="AC215" s="11"/>
      <c r="AD215" s="11"/>
      <c r="AE215" s="11"/>
      <c r="AR215" s="161" t="s">
        <v>130</v>
      </c>
      <c r="AT215" s="169" t="s">
        <v>72</v>
      </c>
      <c r="AU215" s="169" t="s">
        <v>73</v>
      </c>
      <c r="AY215" s="161" t="s">
        <v>131</v>
      </c>
      <c r="BK215" s="170">
        <f>SUM(BK216:BK290)</f>
        <v>0</v>
      </c>
    </row>
    <row r="216" s="2" customFormat="1" ht="24.15" customHeight="1">
      <c r="A216" s="35"/>
      <c r="B216" s="171"/>
      <c r="C216" s="172" t="s">
        <v>7</v>
      </c>
      <c r="D216" s="172" t="s">
        <v>132</v>
      </c>
      <c r="E216" s="173" t="s">
        <v>1149</v>
      </c>
      <c r="F216" s="174" t="s">
        <v>1150</v>
      </c>
      <c r="G216" s="175" t="s">
        <v>535</v>
      </c>
      <c r="H216" s="176">
        <v>31.045000000000002</v>
      </c>
      <c r="I216" s="177"/>
      <c r="J216" s="178">
        <f>ROUND(I216*H216,2)</f>
        <v>0</v>
      </c>
      <c r="K216" s="174" t="s">
        <v>381</v>
      </c>
      <c r="L216" s="36"/>
      <c r="M216" s="179" t="s">
        <v>1</v>
      </c>
      <c r="N216" s="180" t="s">
        <v>38</v>
      </c>
      <c r="O216" s="74"/>
      <c r="P216" s="181">
        <f>O216*H216</f>
        <v>0</v>
      </c>
      <c r="Q216" s="181">
        <v>0.01206</v>
      </c>
      <c r="R216" s="181">
        <f>Q216*H216</f>
        <v>0.37440270000000003</v>
      </c>
      <c r="S216" s="181">
        <v>0</v>
      </c>
      <c r="T216" s="182">
        <f>S216*H216</f>
        <v>0</v>
      </c>
      <c r="U216" s="35"/>
      <c r="V216" s="35"/>
      <c r="W216" s="35"/>
      <c r="X216" s="35"/>
      <c r="Y216" s="35"/>
      <c r="Z216" s="35"/>
      <c r="AA216" s="35"/>
      <c r="AB216" s="35"/>
      <c r="AC216" s="35"/>
      <c r="AD216" s="35"/>
      <c r="AE216" s="35"/>
      <c r="AR216" s="183" t="s">
        <v>130</v>
      </c>
      <c r="AT216" s="183" t="s">
        <v>132</v>
      </c>
      <c r="AU216" s="183" t="s">
        <v>80</v>
      </c>
      <c r="AY216" s="16" t="s">
        <v>131</v>
      </c>
      <c r="BE216" s="184">
        <f>IF(N216="základní",J216,0)</f>
        <v>0</v>
      </c>
      <c r="BF216" s="184">
        <f>IF(N216="snížená",J216,0)</f>
        <v>0</v>
      </c>
      <c r="BG216" s="184">
        <f>IF(N216="zákl. přenesená",J216,0)</f>
        <v>0</v>
      </c>
      <c r="BH216" s="184">
        <f>IF(N216="sníž. přenesená",J216,0)</f>
        <v>0</v>
      </c>
      <c r="BI216" s="184">
        <f>IF(N216="nulová",J216,0)</f>
        <v>0</v>
      </c>
      <c r="BJ216" s="16" t="s">
        <v>80</v>
      </c>
      <c r="BK216" s="184">
        <f>ROUND(I216*H216,2)</f>
        <v>0</v>
      </c>
      <c r="BL216" s="16" t="s">
        <v>130</v>
      </c>
      <c r="BM216" s="183" t="s">
        <v>1151</v>
      </c>
    </row>
    <row r="217" s="2" customFormat="1">
      <c r="A217" s="35"/>
      <c r="B217" s="36"/>
      <c r="C217" s="35"/>
      <c r="D217" s="185" t="s">
        <v>138</v>
      </c>
      <c r="E217" s="35"/>
      <c r="F217" s="186" t="s">
        <v>1152</v>
      </c>
      <c r="G217" s="35"/>
      <c r="H217" s="35"/>
      <c r="I217" s="187"/>
      <c r="J217" s="35"/>
      <c r="K217" s="35"/>
      <c r="L217" s="36"/>
      <c r="M217" s="188"/>
      <c r="N217" s="189"/>
      <c r="O217" s="74"/>
      <c r="P217" s="74"/>
      <c r="Q217" s="74"/>
      <c r="R217" s="74"/>
      <c r="S217" s="74"/>
      <c r="T217" s="75"/>
      <c r="U217" s="35"/>
      <c r="V217" s="35"/>
      <c r="W217" s="35"/>
      <c r="X217" s="35"/>
      <c r="Y217" s="35"/>
      <c r="Z217" s="35"/>
      <c r="AA217" s="35"/>
      <c r="AB217" s="35"/>
      <c r="AC217" s="35"/>
      <c r="AD217" s="35"/>
      <c r="AE217" s="35"/>
      <c r="AT217" s="16" t="s">
        <v>138</v>
      </c>
      <c r="AU217" s="16" t="s">
        <v>80</v>
      </c>
    </row>
    <row r="218" s="2" customFormat="1">
      <c r="A218" s="35"/>
      <c r="B218" s="36"/>
      <c r="C218" s="35"/>
      <c r="D218" s="197" t="s">
        <v>384</v>
      </c>
      <c r="E218" s="35"/>
      <c r="F218" s="198" t="s">
        <v>1153</v>
      </c>
      <c r="G218" s="35"/>
      <c r="H218" s="35"/>
      <c r="I218" s="187"/>
      <c r="J218" s="35"/>
      <c r="K218" s="35"/>
      <c r="L218" s="36"/>
      <c r="M218" s="188"/>
      <c r="N218" s="189"/>
      <c r="O218" s="74"/>
      <c r="P218" s="74"/>
      <c r="Q218" s="74"/>
      <c r="R218" s="74"/>
      <c r="S218" s="74"/>
      <c r="T218" s="75"/>
      <c r="U218" s="35"/>
      <c r="V218" s="35"/>
      <c r="W218" s="35"/>
      <c r="X218" s="35"/>
      <c r="Y218" s="35"/>
      <c r="Z218" s="35"/>
      <c r="AA218" s="35"/>
      <c r="AB218" s="35"/>
      <c r="AC218" s="35"/>
      <c r="AD218" s="35"/>
      <c r="AE218" s="35"/>
      <c r="AT218" s="16" t="s">
        <v>384</v>
      </c>
      <c r="AU218" s="16" t="s">
        <v>80</v>
      </c>
    </row>
    <row r="219" s="12" customFormat="1">
      <c r="A219" s="12"/>
      <c r="B219" s="199"/>
      <c r="C219" s="12"/>
      <c r="D219" s="185" t="s">
        <v>386</v>
      </c>
      <c r="E219" s="200" t="s">
        <v>1154</v>
      </c>
      <c r="F219" s="201" t="s">
        <v>1155</v>
      </c>
      <c r="G219" s="12"/>
      <c r="H219" s="202">
        <v>31.045000000000002</v>
      </c>
      <c r="I219" s="203"/>
      <c r="J219" s="12"/>
      <c r="K219" s="12"/>
      <c r="L219" s="199"/>
      <c r="M219" s="204"/>
      <c r="N219" s="205"/>
      <c r="O219" s="205"/>
      <c r="P219" s="205"/>
      <c r="Q219" s="205"/>
      <c r="R219" s="205"/>
      <c r="S219" s="205"/>
      <c r="T219" s="206"/>
      <c r="U219" s="12"/>
      <c r="V219" s="12"/>
      <c r="W219" s="12"/>
      <c r="X219" s="12"/>
      <c r="Y219" s="12"/>
      <c r="Z219" s="12"/>
      <c r="AA219" s="12"/>
      <c r="AB219" s="12"/>
      <c r="AC219" s="12"/>
      <c r="AD219" s="12"/>
      <c r="AE219" s="12"/>
      <c r="AT219" s="200" t="s">
        <v>386</v>
      </c>
      <c r="AU219" s="200" t="s">
        <v>80</v>
      </c>
      <c r="AV219" s="12" t="s">
        <v>86</v>
      </c>
      <c r="AW219" s="12" t="s">
        <v>30</v>
      </c>
      <c r="AX219" s="12" t="s">
        <v>80</v>
      </c>
      <c r="AY219" s="200" t="s">
        <v>131</v>
      </c>
    </row>
    <row r="220" s="2" customFormat="1" ht="16.5" customHeight="1">
      <c r="A220" s="35"/>
      <c r="B220" s="171"/>
      <c r="C220" s="214" t="s">
        <v>572</v>
      </c>
      <c r="D220" s="214" t="s">
        <v>434</v>
      </c>
      <c r="E220" s="215" t="s">
        <v>1156</v>
      </c>
      <c r="F220" s="216" t="s">
        <v>1157</v>
      </c>
      <c r="G220" s="217" t="s">
        <v>535</v>
      </c>
      <c r="H220" s="218">
        <v>31.666</v>
      </c>
      <c r="I220" s="219"/>
      <c r="J220" s="220">
        <f>ROUND(I220*H220,2)</f>
        <v>0</v>
      </c>
      <c r="K220" s="216" t="s">
        <v>381</v>
      </c>
      <c r="L220" s="221"/>
      <c r="M220" s="222" t="s">
        <v>1</v>
      </c>
      <c r="N220" s="223" t="s">
        <v>38</v>
      </c>
      <c r="O220" s="74"/>
      <c r="P220" s="181">
        <f>O220*H220</f>
        <v>0</v>
      </c>
      <c r="Q220" s="181">
        <v>0.37</v>
      </c>
      <c r="R220" s="181">
        <f>Q220*H220</f>
        <v>11.716419999999999</v>
      </c>
      <c r="S220" s="181">
        <v>0</v>
      </c>
      <c r="T220" s="182">
        <f>S220*H220</f>
        <v>0</v>
      </c>
      <c r="U220" s="35"/>
      <c r="V220" s="35"/>
      <c r="W220" s="35"/>
      <c r="X220" s="35"/>
      <c r="Y220" s="35"/>
      <c r="Z220" s="35"/>
      <c r="AA220" s="35"/>
      <c r="AB220" s="35"/>
      <c r="AC220" s="35"/>
      <c r="AD220" s="35"/>
      <c r="AE220" s="35"/>
      <c r="AR220" s="183" t="s">
        <v>186</v>
      </c>
      <c r="AT220" s="183" t="s">
        <v>434</v>
      </c>
      <c r="AU220" s="183" t="s">
        <v>80</v>
      </c>
      <c r="AY220" s="16" t="s">
        <v>131</v>
      </c>
      <c r="BE220" s="184">
        <f>IF(N220="základní",J220,0)</f>
        <v>0</v>
      </c>
      <c r="BF220" s="184">
        <f>IF(N220="snížená",J220,0)</f>
        <v>0</v>
      </c>
      <c r="BG220" s="184">
        <f>IF(N220="zákl. přenesená",J220,0)</f>
        <v>0</v>
      </c>
      <c r="BH220" s="184">
        <f>IF(N220="sníž. přenesená",J220,0)</f>
        <v>0</v>
      </c>
      <c r="BI220" s="184">
        <f>IF(N220="nulová",J220,0)</f>
        <v>0</v>
      </c>
      <c r="BJ220" s="16" t="s">
        <v>80</v>
      </c>
      <c r="BK220" s="184">
        <f>ROUND(I220*H220,2)</f>
        <v>0</v>
      </c>
      <c r="BL220" s="16" t="s">
        <v>130</v>
      </c>
      <c r="BM220" s="183" t="s">
        <v>1158</v>
      </c>
    </row>
    <row r="221" s="2" customFormat="1">
      <c r="A221" s="35"/>
      <c r="B221" s="36"/>
      <c r="C221" s="35"/>
      <c r="D221" s="185" t="s">
        <v>138</v>
      </c>
      <c r="E221" s="35"/>
      <c r="F221" s="186" t="s">
        <v>1157</v>
      </c>
      <c r="G221" s="35"/>
      <c r="H221" s="35"/>
      <c r="I221" s="187"/>
      <c r="J221" s="35"/>
      <c r="K221" s="35"/>
      <c r="L221" s="36"/>
      <c r="M221" s="188"/>
      <c r="N221" s="189"/>
      <c r="O221" s="74"/>
      <c r="P221" s="74"/>
      <c r="Q221" s="74"/>
      <c r="R221" s="74"/>
      <c r="S221" s="74"/>
      <c r="T221" s="75"/>
      <c r="U221" s="35"/>
      <c r="V221" s="35"/>
      <c r="W221" s="35"/>
      <c r="X221" s="35"/>
      <c r="Y221" s="35"/>
      <c r="Z221" s="35"/>
      <c r="AA221" s="35"/>
      <c r="AB221" s="35"/>
      <c r="AC221" s="35"/>
      <c r="AD221" s="35"/>
      <c r="AE221" s="35"/>
      <c r="AT221" s="16" t="s">
        <v>138</v>
      </c>
      <c r="AU221" s="16" t="s">
        <v>80</v>
      </c>
    </row>
    <row r="222" s="2" customFormat="1" ht="24.15" customHeight="1">
      <c r="A222" s="35"/>
      <c r="B222" s="171"/>
      <c r="C222" s="172" t="s">
        <v>580</v>
      </c>
      <c r="D222" s="172" t="s">
        <v>132</v>
      </c>
      <c r="E222" s="173" t="s">
        <v>1159</v>
      </c>
      <c r="F222" s="174" t="s">
        <v>1160</v>
      </c>
      <c r="G222" s="175" t="s">
        <v>535</v>
      </c>
      <c r="H222" s="176">
        <v>68</v>
      </c>
      <c r="I222" s="177"/>
      <c r="J222" s="178">
        <f>ROUND(I222*H222,2)</f>
        <v>0</v>
      </c>
      <c r="K222" s="174" t="s">
        <v>381</v>
      </c>
      <c r="L222" s="36"/>
      <c r="M222" s="179" t="s">
        <v>1</v>
      </c>
      <c r="N222" s="180" t="s">
        <v>38</v>
      </c>
      <c r="O222" s="74"/>
      <c r="P222" s="181">
        <f>O222*H222</f>
        <v>0</v>
      </c>
      <c r="Q222" s="181">
        <v>0.00132</v>
      </c>
      <c r="R222" s="181">
        <f>Q222*H222</f>
        <v>0.089760000000000006</v>
      </c>
      <c r="S222" s="181">
        <v>0</v>
      </c>
      <c r="T222" s="182">
        <f>S222*H222</f>
        <v>0</v>
      </c>
      <c r="U222" s="35"/>
      <c r="V222" s="35"/>
      <c r="W222" s="35"/>
      <c r="X222" s="35"/>
      <c r="Y222" s="35"/>
      <c r="Z222" s="35"/>
      <c r="AA222" s="35"/>
      <c r="AB222" s="35"/>
      <c r="AC222" s="35"/>
      <c r="AD222" s="35"/>
      <c r="AE222" s="35"/>
      <c r="AR222" s="183" t="s">
        <v>130</v>
      </c>
      <c r="AT222" s="183" t="s">
        <v>132</v>
      </c>
      <c r="AU222" s="183" t="s">
        <v>80</v>
      </c>
      <c r="AY222" s="16" t="s">
        <v>131</v>
      </c>
      <c r="BE222" s="184">
        <f>IF(N222="základní",J222,0)</f>
        <v>0</v>
      </c>
      <c r="BF222" s="184">
        <f>IF(N222="snížená",J222,0)</f>
        <v>0</v>
      </c>
      <c r="BG222" s="184">
        <f>IF(N222="zákl. přenesená",J222,0)</f>
        <v>0</v>
      </c>
      <c r="BH222" s="184">
        <f>IF(N222="sníž. přenesená",J222,0)</f>
        <v>0</v>
      </c>
      <c r="BI222" s="184">
        <f>IF(N222="nulová",J222,0)</f>
        <v>0</v>
      </c>
      <c r="BJ222" s="16" t="s">
        <v>80</v>
      </c>
      <c r="BK222" s="184">
        <f>ROUND(I222*H222,2)</f>
        <v>0</v>
      </c>
      <c r="BL222" s="16" t="s">
        <v>130</v>
      </c>
      <c r="BM222" s="183" t="s">
        <v>1161</v>
      </c>
    </row>
    <row r="223" s="2" customFormat="1">
      <c r="A223" s="35"/>
      <c r="B223" s="36"/>
      <c r="C223" s="35"/>
      <c r="D223" s="185" t="s">
        <v>138</v>
      </c>
      <c r="E223" s="35"/>
      <c r="F223" s="186" t="s">
        <v>1160</v>
      </c>
      <c r="G223" s="35"/>
      <c r="H223" s="35"/>
      <c r="I223" s="187"/>
      <c r="J223" s="35"/>
      <c r="K223" s="35"/>
      <c r="L223" s="36"/>
      <c r="M223" s="188"/>
      <c r="N223" s="189"/>
      <c r="O223" s="74"/>
      <c r="P223" s="74"/>
      <c r="Q223" s="74"/>
      <c r="R223" s="74"/>
      <c r="S223" s="74"/>
      <c r="T223" s="75"/>
      <c r="U223" s="35"/>
      <c r="V223" s="35"/>
      <c r="W223" s="35"/>
      <c r="X223" s="35"/>
      <c r="Y223" s="35"/>
      <c r="Z223" s="35"/>
      <c r="AA223" s="35"/>
      <c r="AB223" s="35"/>
      <c r="AC223" s="35"/>
      <c r="AD223" s="35"/>
      <c r="AE223" s="35"/>
      <c r="AT223" s="16" t="s">
        <v>138</v>
      </c>
      <c r="AU223" s="16" t="s">
        <v>80</v>
      </c>
    </row>
    <row r="224" s="2" customFormat="1">
      <c r="A224" s="35"/>
      <c r="B224" s="36"/>
      <c r="C224" s="35"/>
      <c r="D224" s="197" t="s">
        <v>384</v>
      </c>
      <c r="E224" s="35"/>
      <c r="F224" s="198" t="s">
        <v>1162</v>
      </c>
      <c r="G224" s="35"/>
      <c r="H224" s="35"/>
      <c r="I224" s="187"/>
      <c r="J224" s="35"/>
      <c r="K224" s="35"/>
      <c r="L224" s="36"/>
      <c r="M224" s="188"/>
      <c r="N224" s="189"/>
      <c r="O224" s="74"/>
      <c r="P224" s="74"/>
      <c r="Q224" s="74"/>
      <c r="R224" s="74"/>
      <c r="S224" s="74"/>
      <c r="T224" s="75"/>
      <c r="U224" s="35"/>
      <c r="V224" s="35"/>
      <c r="W224" s="35"/>
      <c r="X224" s="35"/>
      <c r="Y224" s="35"/>
      <c r="Z224" s="35"/>
      <c r="AA224" s="35"/>
      <c r="AB224" s="35"/>
      <c r="AC224" s="35"/>
      <c r="AD224" s="35"/>
      <c r="AE224" s="35"/>
      <c r="AT224" s="16" t="s">
        <v>384</v>
      </c>
      <c r="AU224" s="16" t="s">
        <v>80</v>
      </c>
    </row>
    <row r="225" s="12" customFormat="1">
      <c r="A225" s="12"/>
      <c r="B225" s="199"/>
      <c r="C225" s="12"/>
      <c r="D225" s="185" t="s">
        <v>386</v>
      </c>
      <c r="E225" s="200" t="s">
        <v>588</v>
      </c>
      <c r="F225" s="201" t="s">
        <v>1163</v>
      </c>
      <c r="G225" s="12"/>
      <c r="H225" s="202">
        <v>68</v>
      </c>
      <c r="I225" s="203"/>
      <c r="J225" s="12"/>
      <c r="K225" s="12"/>
      <c r="L225" s="199"/>
      <c r="M225" s="204"/>
      <c r="N225" s="205"/>
      <c r="O225" s="205"/>
      <c r="P225" s="205"/>
      <c r="Q225" s="205"/>
      <c r="R225" s="205"/>
      <c r="S225" s="205"/>
      <c r="T225" s="206"/>
      <c r="U225" s="12"/>
      <c r="V225" s="12"/>
      <c r="W225" s="12"/>
      <c r="X225" s="12"/>
      <c r="Y225" s="12"/>
      <c r="Z225" s="12"/>
      <c r="AA225" s="12"/>
      <c r="AB225" s="12"/>
      <c r="AC225" s="12"/>
      <c r="AD225" s="12"/>
      <c r="AE225" s="12"/>
      <c r="AT225" s="200" t="s">
        <v>386</v>
      </c>
      <c r="AU225" s="200" t="s">
        <v>80</v>
      </c>
      <c r="AV225" s="12" t="s">
        <v>86</v>
      </c>
      <c r="AW225" s="12" t="s">
        <v>30</v>
      </c>
      <c r="AX225" s="12" t="s">
        <v>80</v>
      </c>
      <c r="AY225" s="200" t="s">
        <v>131</v>
      </c>
    </row>
    <row r="226" s="2" customFormat="1" ht="21.75" customHeight="1">
      <c r="A226" s="35"/>
      <c r="B226" s="171"/>
      <c r="C226" s="214" t="s">
        <v>592</v>
      </c>
      <c r="D226" s="214" t="s">
        <v>434</v>
      </c>
      <c r="E226" s="215" t="s">
        <v>1164</v>
      </c>
      <c r="F226" s="216" t="s">
        <v>1165</v>
      </c>
      <c r="G226" s="217" t="s">
        <v>535</v>
      </c>
      <c r="H226" s="218">
        <v>136</v>
      </c>
      <c r="I226" s="219"/>
      <c r="J226" s="220">
        <f>ROUND(I226*H226,2)</f>
        <v>0</v>
      </c>
      <c r="K226" s="216" t="s">
        <v>381</v>
      </c>
      <c r="L226" s="221"/>
      <c r="M226" s="222" t="s">
        <v>1</v>
      </c>
      <c r="N226" s="223" t="s">
        <v>38</v>
      </c>
      <c r="O226" s="74"/>
      <c r="P226" s="181">
        <f>O226*H226</f>
        <v>0</v>
      </c>
      <c r="Q226" s="181">
        <v>0.00172</v>
      </c>
      <c r="R226" s="181">
        <f>Q226*H226</f>
        <v>0.23391999999999999</v>
      </c>
      <c r="S226" s="181">
        <v>0</v>
      </c>
      <c r="T226" s="182">
        <f>S226*H226</f>
        <v>0</v>
      </c>
      <c r="U226" s="35"/>
      <c r="V226" s="35"/>
      <c r="W226" s="35"/>
      <c r="X226" s="35"/>
      <c r="Y226" s="35"/>
      <c r="Z226" s="35"/>
      <c r="AA226" s="35"/>
      <c r="AB226" s="35"/>
      <c r="AC226" s="35"/>
      <c r="AD226" s="35"/>
      <c r="AE226" s="35"/>
      <c r="AR226" s="183" t="s">
        <v>186</v>
      </c>
      <c r="AT226" s="183" t="s">
        <v>434</v>
      </c>
      <c r="AU226" s="183" t="s">
        <v>80</v>
      </c>
      <c r="AY226" s="16" t="s">
        <v>131</v>
      </c>
      <c r="BE226" s="184">
        <f>IF(N226="základní",J226,0)</f>
        <v>0</v>
      </c>
      <c r="BF226" s="184">
        <f>IF(N226="snížená",J226,0)</f>
        <v>0</v>
      </c>
      <c r="BG226" s="184">
        <f>IF(N226="zákl. přenesená",J226,0)</f>
        <v>0</v>
      </c>
      <c r="BH226" s="184">
        <f>IF(N226="sníž. přenesená",J226,0)</f>
        <v>0</v>
      </c>
      <c r="BI226" s="184">
        <f>IF(N226="nulová",J226,0)</f>
        <v>0</v>
      </c>
      <c r="BJ226" s="16" t="s">
        <v>80</v>
      </c>
      <c r="BK226" s="184">
        <f>ROUND(I226*H226,2)</f>
        <v>0</v>
      </c>
      <c r="BL226" s="16" t="s">
        <v>130</v>
      </c>
      <c r="BM226" s="183" t="s">
        <v>1166</v>
      </c>
    </row>
    <row r="227" s="2" customFormat="1">
      <c r="A227" s="35"/>
      <c r="B227" s="36"/>
      <c r="C227" s="35"/>
      <c r="D227" s="185" t="s">
        <v>138</v>
      </c>
      <c r="E227" s="35"/>
      <c r="F227" s="186" t="s">
        <v>1165</v>
      </c>
      <c r="G227" s="35"/>
      <c r="H227" s="35"/>
      <c r="I227" s="187"/>
      <c r="J227" s="35"/>
      <c r="K227" s="35"/>
      <c r="L227" s="36"/>
      <c r="M227" s="188"/>
      <c r="N227" s="189"/>
      <c r="O227" s="74"/>
      <c r="P227" s="74"/>
      <c r="Q227" s="74"/>
      <c r="R227" s="74"/>
      <c r="S227" s="74"/>
      <c r="T227" s="75"/>
      <c r="U227" s="35"/>
      <c r="V227" s="35"/>
      <c r="W227" s="35"/>
      <c r="X227" s="35"/>
      <c r="Y227" s="35"/>
      <c r="Z227" s="35"/>
      <c r="AA227" s="35"/>
      <c r="AB227" s="35"/>
      <c r="AC227" s="35"/>
      <c r="AD227" s="35"/>
      <c r="AE227" s="35"/>
      <c r="AT227" s="16" t="s">
        <v>138</v>
      </c>
      <c r="AU227" s="16" t="s">
        <v>80</v>
      </c>
    </row>
    <row r="228" s="12" customFormat="1">
      <c r="A228" s="12"/>
      <c r="B228" s="199"/>
      <c r="C228" s="12"/>
      <c r="D228" s="185" t="s">
        <v>386</v>
      </c>
      <c r="E228" s="200" t="s">
        <v>598</v>
      </c>
      <c r="F228" s="201" t="s">
        <v>1167</v>
      </c>
      <c r="G228" s="12"/>
      <c r="H228" s="202">
        <v>136</v>
      </c>
      <c r="I228" s="203"/>
      <c r="J228" s="12"/>
      <c r="K228" s="12"/>
      <c r="L228" s="199"/>
      <c r="M228" s="204"/>
      <c r="N228" s="205"/>
      <c r="O228" s="205"/>
      <c r="P228" s="205"/>
      <c r="Q228" s="205"/>
      <c r="R228" s="205"/>
      <c r="S228" s="205"/>
      <c r="T228" s="206"/>
      <c r="U228" s="12"/>
      <c r="V228" s="12"/>
      <c r="W228" s="12"/>
      <c r="X228" s="12"/>
      <c r="Y228" s="12"/>
      <c r="Z228" s="12"/>
      <c r="AA228" s="12"/>
      <c r="AB228" s="12"/>
      <c r="AC228" s="12"/>
      <c r="AD228" s="12"/>
      <c r="AE228" s="12"/>
      <c r="AT228" s="200" t="s">
        <v>386</v>
      </c>
      <c r="AU228" s="200" t="s">
        <v>80</v>
      </c>
      <c r="AV228" s="12" t="s">
        <v>86</v>
      </c>
      <c r="AW228" s="12" t="s">
        <v>30</v>
      </c>
      <c r="AX228" s="12" t="s">
        <v>80</v>
      </c>
      <c r="AY228" s="200" t="s">
        <v>131</v>
      </c>
    </row>
    <row r="229" s="2" customFormat="1" ht="24.15" customHeight="1">
      <c r="A229" s="35"/>
      <c r="B229" s="171"/>
      <c r="C229" s="214" t="s">
        <v>602</v>
      </c>
      <c r="D229" s="214" t="s">
        <v>434</v>
      </c>
      <c r="E229" s="215" t="s">
        <v>1168</v>
      </c>
      <c r="F229" s="216" t="s">
        <v>1169</v>
      </c>
      <c r="G229" s="217" t="s">
        <v>535</v>
      </c>
      <c r="H229" s="218">
        <v>68</v>
      </c>
      <c r="I229" s="219"/>
      <c r="J229" s="220">
        <f>ROUND(I229*H229,2)</f>
        <v>0</v>
      </c>
      <c r="K229" s="216" t="s">
        <v>381</v>
      </c>
      <c r="L229" s="221"/>
      <c r="M229" s="222" t="s">
        <v>1</v>
      </c>
      <c r="N229" s="223" t="s">
        <v>38</v>
      </c>
      <c r="O229" s="74"/>
      <c r="P229" s="181">
        <f>O229*H229</f>
        <v>0</v>
      </c>
      <c r="Q229" s="181">
        <v>0.00089999999999999998</v>
      </c>
      <c r="R229" s="181">
        <f>Q229*H229</f>
        <v>0.061199999999999997</v>
      </c>
      <c r="S229" s="181">
        <v>0</v>
      </c>
      <c r="T229" s="182">
        <f>S229*H229</f>
        <v>0</v>
      </c>
      <c r="U229" s="35"/>
      <c r="V229" s="35"/>
      <c r="W229" s="35"/>
      <c r="X229" s="35"/>
      <c r="Y229" s="35"/>
      <c r="Z229" s="35"/>
      <c r="AA229" s="35"/>
      <c r="AB229" s="35"/>
      <c r="AC229" s="35"/>
      <c r="AD229" s="35"/>
      <c r="AE229" s="35"/>
      <c r="AR229" s="183" t="s">
        <v>186</v>
      </c>
      <c r="AT229" s="183" t="s">
        <v>434</v>
      </c>
      <c r="AU229" s="183" t="s">
        <v>80</v>
      </c>
      <c r="AY229" s="16" t="s">
        <v>131</v>
      </c>
      <c r="BE229" s="184">
        <f>IF(N229="základní",J229,0)</f>
        <v>0</v>
      </c>
      <c r="BF229" s="184">
        <f>IF(N229="snížená",J229,0)</f>
        <v>0</v>
      </c>
      <c r="BG229" s="184">
        <f>IF(N229="zákl. přenesená",J229,0)</f>
        <v>0</v>
      </c>
      <c r="BH229" s="184">
        <f>IF(N229="sníž. přenesená",J229,0)</f>
        <v>0</v>
      </c>
      <c r="BI229" s="184">
        <f>IF(N229="nulová",J229,0)</f>
        <v>0</v>
      </c>
      <c r="BJ229" s="16" t="s">
        <v>80</v>
      </c>
      <c r="BK229" s="184">
        <f>ROUND(I229*H229,2)</f>
        <v>0</v>
      </c>
      <c r="BL229" s="16" t="s">
        <v>130</v>
      </c>
      <c r="BM229" s="183" t="s">
        <v>1170</v>
      </c>
    </row>
    <row r="230" s="2" customFormat="1">
      <c r="A230" s="35"/>
      <c r="B230" s="36"/>
      <c r="C230" s="35"/>
      <c r="D230" s="185" t="s">
        <v>138</v>
      </c>
      <c r="E230" s="35"/>
      <c r="F230" s="186" t="s">
        <v>1169</v>
      </c>
      <c r="G230" s="35"/>
      <c r="H230" s="35"/>
      <c r="I230" s="187"/>
      <c r="J230" s="35"/>
      <c r="K230" s="35"/>
      <c r="L230" s="36"/>
      <c r="M230" s="188"/>
      <c r="N230" s="189"/>
      <c r="O230" s="74"/>
      <c r="P230" s="74"/>
      <c r="Q230" s="74"/>
      <c r="R230" s="74"/>
      <c r="S230" s="74"/>
      <c r="T230" s="75"/>
      <c r="U230" s="35"/>
      <c r="V230" s="35"/>
      <c r="W230" s="35"/>
      <c r="X230" s="35"/>
      <c r="Y230" s="35"/>
      <c r="Z230" s="35"/>
      <c r="AA230" s="35"/>
      <c r="AB230" s="35"/>
      <c r="AC230" s="35"/>
      <c r="AD230" s="35"/>
      <c r="AE230" s="35"/>
      <c r="AT230" s="16" t="s">
        <v>138</v>
      </c>
      <c r="AU230" s="16" t="s">
        <v>80</v>
      </c>
    </row>
    <row r="231" s="2" customFormat="1" ht="16.5" customHeight="1">
      <c r="A231" s="35"/>
      <c r="B231" s="171"/>
      <c r="C231" s="214" t="s">
        <v>613</v>
      </c>
      <c r="D231" s="214" t="s">
        <v>434</v>
      </c>
      <c r="E231" s="215" t="s">
        <v>1171</v>
      </c>
      <c r="F231" s="216" t="s">
        <v>1172</v>
      </c>
      <c r="G231" s="217" t="s">
        <v>535</v>
      </c>
      <c r="H231" s="218">
        <v>68</v>
      </c>
      <c r="I231" s="219"/>
      <c r="J231" s="220">
        <f>ROUND(I231*H231,2)</f>
        <v>0</v>
      </c>
      <c r="K231" s="216" t="s">
        <v>381</v>
      </c>
      <c r="L231" s="221"/>
      <c r="M231" s="222" t="s">
        <v>1</v>
      </c>
      <c r="N231" s="223" t="s">
        <v>38</v>
      </c>
      <c r="O231" s="74"/>
      <c r="P231" s="181">
        <f>O231*H231</f>
        <v>0</v>
      </c>
      <c r="Q231" s="181">
        <v>0.00013999999999999999</v>
      </c>
      <c r="R231" s="181">
        <f>Q231*H231</f>
        <v>0.0095199999999999989</v>
      </c>
      <c r="S231" s="181">
        <v>0</v>
      </c>
      <c r="T231" s="182">
        <f>S231*H231</f>
        <v>0</v>
      </c>
      <c r="U231" s="35"/>
      <c r="V231" s="35"/>
      <c r="W231" s="35"/>
      <c r="X231" s="35"/>
      <c r="Y231" s="35"/>
      <c r="Z231" s="35"/>
      <c r="AA231" s="35"/>
      <c r="AB231" s="35"/>
      <c r="AC231" s="35"/>
      <c r="AD231" s="35"/>
      <c r="AE231" s="35"/>
      <c r="AR231" s="183" t="s">
        <v>186</v>
      </c>
      <c r="AT231" s="183" t="s">
        <v>434</v>
      </c>
      <c r="AU231" s="183" t="s">
        <v>80</v>
      </c>
      <c r="AY231" s="16" t="s">
        <v>131</v>
      </c>
      <c r="BE231" s="184">
        <f>IF(N231="základní",J231,0)</f>
        <v>0</v>
      </c>
      <c r="BF231" s="184">
        <f>IF(N231="snížená",J231,0)</f>
        <v>0</v>
      </c>
      <c r="BG231" s="184">
        <f>IF(N231="zákl. přenesená",J231,0)</f>
        <v>0</v>
      </c>
      <c r="BH231" s="184">
        <f>IF(N231="sníž. přenesená",J231,0)</f>
        <v>0</v>
      </c>
      <c r="BI231" s="184">
        <f>IF(N231="nulová",J231,0)</f>
        <v>0</v>
      </c>
      <c r="BJ231" s="16" t="s">
        <v>80</v>
      </c>
      <c r="BK231" s="184">
        <f>ROUND(I231*H231,2)</f>
        <v>0</v>
      </c>
      <c r="BL231" s="16" t="s">
        <v>130</v>
      </c>
      <c r="BM231" s="183" t="s">
        <v>1173</v>
      </c>
    </row>
    <row r="232" s="2" customFormat="1">
      <c r="A232" s="35"/>
      <c r="B232" s="36"/>
      <c r="C232" s="35"/>
      <c r="D232" s="185" t="s">
        <v>138</v>
      </c>
      <c r="E232" s="35"/>
      <c r="F232" s="186" t="s">
        <v>1172</v>
      </c>
      <c r="G232" s="35"/>
      <c r="H232" s="35"/>
      <c r="I232" s="187"/>
      <c r="J232" s="35"/>
      <c r="K232" s="35"/>
      <c r="L232" s="36"/>
      <c r="M232" s="188"/>
      <c r="N232" s="189"/>
      <c r="O232" s="74"/>
      <c r="P232" s="74"/>
      <c r="Q232" s="74"/>
      <c r="R232" s="74"/>
      <c r="S232" s="74"/>
      <c r="T232" s="75"/>
      <c r="U232" s="35"/>
      <c r="V232" s="35"/>
      <c r="W232" s="35"/>
      <c r="X232" s="35"/>
      <c r="Y232" s="35"/>
      <c r="Z232" s="35"/>
      <c r="AA232" s="35"/>
      <c r="AB232" s="35"/>
      <c r="AC232" s="35"/>
      <c r="AD232" s="35"/>
      <c r="AE232" s="35"/>
      <c r="AT232" s="16" t="s">
        <v>138</v>
      </c>
      <c r="AU232" s="16" t="s">
        <v>80</v>
      </c>
    </row>
    <row r="233" s="2" customFormat="1" ht="24.15" customHeight="1">
      <c r="A233" s="35"/>
      <c r="B233" s="171"/>
      <c r="C233" s="214" t="s">
        <v>622</v>
      </c>
      <c r="D233" s="214" t="s">
        <v>434</v>
      </c>
      <c r="E233" s="215" t="s">
        <v>1174</v>
      </c>
      <c r="F233" s="216" t="s">
        <v>1175</v>
      </c>
      <c r="G233" s="217" t="s">
        <v>1176</v>
      </c>
      <c r="H233" s="218">
        <v>1.3600000000000001</v>
      </c>
      <c r="I233" s="219"/>
      <c r="J233" s="220">
        <f>ROUND(I233*H233,2)</f>
        <v>0</v>
      </c>
      <c r="K233" s="216" t="s">
        <v>381</v>
      </c>
      <c r="L233" s="221"/>
      <c r="M233" s="222" t="s">
        <v>1</v>
      </c>
      <c r="N233" s="223" t="s">
        <v>38</v>
      </c>
      <c r="O233" s="74"/>
      <c r="P233" s="181">
        <f>O233*H233</f>
        <v>0</v>
      </c>
      <c r="Q233" s="181">
        <v>0.0032299999999999998</v>
      </c>
      <c r="R233" s="181">
        <f>Q233*H233</f>
        <v>0.0043927999999999997</v>
      </c>
      <c r="S233" s="181">
        <v>0</v>
      </c>
      <c r="T233" s="182">
        <f>S233*H233</f>
        <v>0</v>
      </c>
      <c r="U233" s="35"/>
      <c r="V233" s="35"/>
      <c r="W233" s="35"/>
      <c r="X233" s="35"/>
      <c r="Y233" s="35"/>
      <c r="Z233" s="35"/>
      <c r="AA233" s="35"/>
      <c r="AB233" s="35"/>
      <c r="AC233" s="35"/>
      <c r="AD233" s="35"/>
      <c r="AE233" s="35"/>
      <c r="AR233" s="183" t="s">
        <v>186</v>
      </c>
      <c r="AT233" s="183" t="s">
        <v>434</v>
      </c>
      <c r="AU233" s="183" t="s">
        <v>80</v>
      </c>
      <c r="AY233" s="16" t="s">
        <v>131</v>
      </c>
      <c r="BE233" s="184">
        <f>IF(N233="základní",J233,0)</f>
        <v>0</v>
      </c>
      <c r="BF233" s="184">
        <f>IF(N233="snížená",J233,0)</f>
        <v>0</v>
      </c>
      <c r="BG233" s="184">
        <f>IF(N233="zákl. přenesená",J233,0)</f>
        <v>0</v>
      </c>
      <c r="BH233" s="184">
        <f>IF(N233="sníž. přenesená",J233,0)</f>
        <v>0</v>
      </c>
      <c r="BI233" s="184">
        <f>IF(N233="nulová",J233,0)</f>
        <v>0</v>
      </c>
      <c r="BJ233" s="16" t="s">
        <v>80</v>
      </c>
      <c r="BK233" s="184">
        <f>ROUND(I233*H233,2)</f>
        <v>0</v>
      </c>
      <c r="BL233" s="16" t="s">
        <v>130</v>
      </c>
      <c r="BM233" s="183" t="s">
        <v>1177</v>
      </c>
    </row>
    <row r="234" s="2" customFormat="1">
      <c r="A234" s="35"/>
      <c r="B234" s="36"/>
      <c r="C234" s="35"/>
      <c r="D234" s="185" t="s">
        <v>138</v>
      </c>
      <c r="E234" s="35"/>
      <c r="F234" s="186" t="s">
        <v>1175</v>
      </c>
      <c r="G234" s="35"/>
      <c r="H234" s="35"/>
      <c r="I234" s="187"/>
      <c r="J234" s="35"/>
      <c r="K234" s="35"/>
      <c r="L234" s="36"/>
      <c r="M234" s="188"/>
      <c r="N234" s="189"/>
      <c r="O234" s="74"/>
      <c r="P234" s="74"/>
      <c r="Q234" s="74"/>
      <c r="R234" s="74"/>
      <c r="S234" s="74"/>
      <c r="T234" s="75"/>
      <c r="U234" s="35"/>
      <c r="V234" s="35"/>
      <c r="W234" s="35"/>
      <c r="X234" s="35"/>
      <c r="Y234" s="35"/>
      <c r="Z234" s="35"/>
      <c r="AA234" s="35"/>
      <c r="AB234" s="35"/>
      <c r="AC234" s="35"/>
      <c r="AD234" s="35"/>
      <c r="AE234" s="35"/>
      <c r="AT234" s="16" t="s">
        <v>138</v>
      </c>
      <c r="AU234" s="16" t="s">
        <v>80</v>
      </c>
    </row>
    <row r="235" s="12" customFormat="1">
      <c r="A235" s="12"/>
      <c r="B235" s="199"/>
      <c r="C235" s="12"/>
      <c r="D235" s="185" t="s">
        <v>386</v>
      </c>
      <c r="E235" s="200" t="s">
        <v>628</v>
      </c>
      <c r="F235" s="201" t="s">
        <v>1167</v>
      </c>
      <c r="G235" s="12"/>
      <c r="H235" s="202">
        <v>136</v>
      </c>
      <c r="I235" s="203"/>
      <c r="J235" s="12"/>
      <c r="K235" s="12"/>
      <c r="L235" s="199"/>
      <c r="M235" s="204"/>
      <c r="N235" s="205"/>
      <c r="O235" s="205"/>
      <c r="P235" s="205"/>
      <c r="Q235" s="205"/>
      <c r="R235" s="205"/>
      <c r="S235" s="205"/>
      <c r="T235" s="206"/>
      <c r="U235" s="12"/>
      <c r="V235" s="12"/>
      <c r="W235" s="12"/>
      <c r="X235" s="12"/>
      <c r="Y235" s="12"/>
      <c r="Z235" s="12"/>
      <c r="AA235" s="12"/>
      <c r="AB235" s="12"/>
      <c r="AC235" s="12"/>
      <c r="AD235" s="12"/>
      <c r="AE235" s="12"/>
      <c r="AT235" s="200" t="s">
        <v>386</v>
      </c>
      <c r="AU235" s="200" t="s">
        <v>80</v>
      </c>
      <c r="AV235" s="12" t="s">
        <v>86</v>
      </c>
      <c r="AW235" s="12" t="s">
        <v>30</v>
      </c>
      <c r="AX235" s="12" t="s">
        <v>73</v>
      </c>
      <c r="AY235" s="200" t="s">
        <v>131</v>
      </c>
    </row>
    <row r="236" s="12" customFormat="1">
      <c r="A236" s="12"/>
      <c r="B236" s="199"/>
      <c r="C236" s="12"/>
      <c r="D236" s="185" t="s">
        <v>386</v>
      </c>
      <c r="E236" s="200" t="s">
        <v>246</v>
      </c>
      <c r="F236" s="201" t="s">
        <v>1178</v>
      </c>
      <c r="G236" s="12"/>
      <c r="H236" s="202">
        <v>1.3600000000000001</v>
      </c>
      <c r="I236" s="203"/>
      <c r="J236" s="12"/>
      <c r="K236" s="12"/>
      <c r="L236" s="199"/>
      <c r="M236" s="204"/>
      <c r="N236" s="205"/>
      <c r="O236" s="205"/>
      <c r="P236" s="205"/>
      <c r="Q236" s="205"/>
      <c r="R236" s="205"/>
      <c r="S236" s="205"/>
      <c r="T236" s="206"/>
      <c r="U236" s="12"/>
      <c r="V236" s="12"/>
      <c r="W236" s="12"/>
      <c r="X236" s="12"/>
      <c r="Y236" s="12"/>
      <c r="Z236" s="12"/>
      <c r="AA236" s="12"/>
      <c r="AB236" s="12"/>
      <c r="AC236" s="12"/>
      <c r="AD236" s="12"/>
      <c r="AE236" s="12"/>
      <c r="AT236" s="200" t="s">
        <v>386</v>
      </c>
      <c r="AU236" s="200" t="s">
        <v>80</v>
      </c>
      <c r="AV236" s="12" t="s">
        <v>86</v>
      </c>
      <c r="AW236" s="12" t="s">
        <v>30</v>
      </c>
      <c r="AX236" s="12" t="s">
        <v>80</v>
      </c>
      <c r="AY236" s="200" t="s">
        <v>131</v>
      </c>
    </row>
    <row r="237" s="2" customFormat="1" ht="16.5" customHeight="1">
      <c r="A237" s="35"/>
      <c r="B237" s="171"/>
      <c r="C237" s="172" t="s">
        <v>635</v>
      </c>
      <c r="D237" s="172" t="s">
        <v>132</v>
      </c>
      <c r="E237" s="173" t="s">
        <v>1179</v>
      </c>
      <c r="F237" s="174" t="s">
        <v>1180</v>
      </c>
      <c r="G237" s="175" t="s">
        <v>446</v>
      </c>
      <c r="H237" s="176">
        <v>41.049999999999997</v>
      </c>
      <c r="I237" s="177"/>
      <c r="J237" s="178">
        <f>ROUND(I237*H237,2)</f>
        <v>0</v>
      </c>
      <c r="K237" s="174" t="s">
        <v>381</v>
      </c>
      <c r="L237" s="36"/>
      <c r="M237" s="179" t="s">
        <v>1</v>
      </c>
      <c r="N237" s="180" t="s">
        <v>38</v>
      </c>
      <c r="O237" s="74"/>
      <c r="P237" s="181">
        <f>O237*H237</f>
        <v>0</v>
      </c>
      <c r="Q237" s="181">
        <v>0</v>
      </c>
      <c r="R237" s="181">
        <f>Q237*H237</f>
        <v>0</v>
      </c>
      <c r="S237" s="181">
        <v>0</v>
      </c>
      <c r="T237" s="182">
        <f>S237*H237</f>
        <v>0</v>
      </c>
      <c r="U237" s="35"/>
      <c r="V237" s="35"/>
      <c r="W237" s="35"/>
      <c r="X237" s="35"/>
      <c r="Y237" s="35"/>
      <c r="Z237" s="35"/>
      <c r="AA237" s="35"/>
      <c r="AB237" s="35"/>
      <c r="AC237" s="35"/>
      <c r="AD237" s="35"/>
      <c r="AE237" s="35"/>
      <c r="AR237" s="183" t="s">
        <v>130</v>
      </c>
      <c r="AT237" s="183" t="s">
        <v>132</v>
      </c>
      <c r="AU237" s="183" t="s">
        <v>80</v>
      </c>
      <c r="AY237" s="16" t="s">
        <v>131</v>
      </c>
      <c r="BE237" s="184">
        <f>IF(N237="základní",J237,0)</f>
        <v>0</v>
      </c>
      <c r="BF237" s="184">
        <f>IF(N237="snížená",J237,0)</f>
        <v>0</v>
      </c>
      <c r="BG237" s="184">
        <f>IF(N237="zákl. přenesená",J237,0)</f>
        <v>0</v>
      </c>
      <c r="BH237" s="184">
        <f>IF(N237="sníž. přenesená",J237,0)</f>
        <v>0</v>
      </c>
      <c r="BI237" s="184">
        <f>IF(N237="nulová",J237,0)</f>
        <v>0</v>
      </c>
      <c r="BJ237" s="16" t="s">
        <v>80</v>
      </c>
      <c r="BK237" s="184">
        <f>ROUND(I237*H237,2)</f>
        <v>0</v>
      </c>
      <c r="BL237" s="16" t="s">
        <v>130</v>
      </c>
      <c r="BM237" s="183" t="s">
        <v>1181</v>
      </c>
    </row>
    <row r="238" s="2" customFormat="1">
      <c r="A238" s="35"/>
      <c r="B238" s="36"/>
      <c r="C238" s="35"/>
      <c r="D238" s="185" t="s">
        <v>138</v>
      </c>
      <c r="E238" s="35"/>
      <c r="F238" s="186" t="s">
        <v>1182</v>
      </c>
      <c r="G238" s="35"/>
      <c r="H238" s="35"/>
      <c r="I238" s="187"/>
      <c r="J238" s="35"/>
      <c r="K238" s="35"/>
      <c r="L238" s="36"/>
      <c r="M238" s="188"/>
      <c r="N238" s="189"/>
      <c r="O238" s="74"/>
      <c r="P238" s="74"/>
      <c r="Q238" s="74"/>
      <c r="R238" s="74"/>
      <c r="S238" s="74"/>
      <c r="T238" s="75"/>
      <c r="U238" s="35"/>
      <c r="V238" s="35"/>
      <c r="W238" s="35"/>
      <c r="X238" s="35"/>
      <c r="Y238" s="35"/>
      <c r="Z238" s="35"/>
      <c r="AA238" s="35"/>
      <c r="AB238" s="35"/>
      <c r="AC238" s="35"/>
      <c r="AD238" s="35"/>
      <c r="AE238" s="35"/>
      <c r="AT238" s="16" t="s">
        <v>138</v>
      </c>
      <c r="AU238" s="16" t="s">
        <v>80</v>
      </c>
    </row>
    <row r="239" s="2" customFormat="1">
      <c r="A239" s="35"/>
      <c r="B239" s="36"/>
      <c r="C239" s="35"/>
      <c r="D239" s="197" t="s">
        <v>384</v>
      </c>
      <c r="E239" s="35"/>
      <c r="F239" s="198" t="s">
        <v>1183</v>
      </c>
      <c r="G239" s="35"/>
      <c r="H239" s="35"/>
      <c r="I239" s="187"/>
      <c r="J239" s="35"/>
      <c r="K239" s="35"/>
      <c r="L239" s="36"/>
      <c r="M239" s="188"/>
      <c r="N239" s="189"/>
      <c r="O239" s="74"/>
      <c r="P239" s="74"/>
      <c r="Q239" s="74"/>
      <c r="R239" s="74"/>
      <c r="S239" s="74"/>
      <c r="T239" s="75"/>
      <c r="U239" s="35"/>
      <c r="V239" s="35"/>
      <c r="W239" s="35"/>
      <c r="X239" s="35"/>
      <c r="Y239" s="35"/>
      <c r="Z239" s="35"/>
      <c r="AA239" s="35"/>
      <c r="AB239" s="35"/>
      <c r="AC239" s="35"/>
      <c r="AD239" s="35"/>
      <c r="AE239" s="35"/>
      <c r="AT239" s="16" t="s">
        <v>384</v>
      </c>
      <c r="AU239" s="16" t="s">
        <v>80</v>
      </c>
    </row>
    <row r="240" s="12" customFormat="1">
      <c r="A240" s="12"/>
      <c r="B240" s="199"/>
      <c r="C240" s="12"/>
      <c r="D240" s="185" t="s">
        <v>386</v>
      </c>
      <c r="E240" s="200" t="s">
        <v>641</v>
      </c>
      <c r="F240" s="201" t="s">
        <v>1184</v>
      </c>
      <c r="G240" s="12"/>
      <c r="H240" s="202">
        <v>41.049999999999997</v>
      </c>
      <c r="I240" s="203"/>
      <c r="J240" s="12"/>
      <c r="K240" s="12"/>
      <c r="L240" s="199"/>
      <c r="M240" s="204"/>
      <c r="N240" s="205"/>
      <c r="O240" s="205"/>
      <c r="P240" s="205"/>
      <c r="Q240" s="205"/>
      <c r="R240" s="205"/>
      <c r="S240" s="205"/>
      <c r="T240" s="206"/>
      <c r="U240" s="12"/>
      <c r="V240" s="12"/>
      <c r="W240" s="12"/>
      <c r="X240" s="12"/>
      <c r="Y240" s="12"/>
      <c r="Z240" s="12"/>
      <c r="AA240" s="12"/>
      <c r="AB240" s="12"/>
      <c r="AC240" s="12"/>
      <c r="AD240" s="12"/>
      <c r="AE240" s="12"/>
      <c r="AT240" s="200" t="s">
        <v>386</v>
      </c>
      <c r="AU240" s="200" t="s">
        <v>80</v>
      </c>
      <c r="AV240" s="12" t="s">
        <v>86</v>
      </c>
      <c r="AW240" s="12" t="s">
        <v>30</v>
      </c>
      <c r="AX240" s="12" t="s">
        <v>80</v>
      </c>
      <c r="AY240" s="200" t="s">
        <v>131</v>
      </c>
    </row>
    <row r="241" s="2" customFormat="1" ht="16.5" customHeight="1">
      <c r="A241" s="35"/>
      <c r="B241" s="171"/>
      <c r="C241" s="172" t="s">
        <v>646</v>
      </c>
      <c r="D241" s="172" t="s">
        <v>132</v>
      </c>
      <c r="E241" s="173" t="s">
        <v>1185</v>
      </c>
      <c r="F241" s="174" t="s">
        <v>1186</v>
      </c>
      <c r="G241" s="175" t="s">
        <v>380</v>
      </c>
      <c r="H241" s="176">
        <v>25.637</v>
      </c>
      <c r="I241" s="177"/>
      <c r="J241" s="178">
        <f>ROUND(I241*H241,2)</f>
        <v>0</v>
      </c>
      <c r="K241" s="174" t="s">
        <v>381</v>
      </c>
      <c r="L241" s="36"/>
      <c r="M241" s="179" t="s">
        <v>1</v>
      </c>
      <c r="N241" s="180" t="s">
        <v>38</v>
      </c>
      <c r="O241" s="74"/>
      <c r="P241" s="181">
        <f>O241*H241</f>
        <v>0</v>
      </c>
      <c r="Q241" s="181">
        <v>0.041739999999999999</v>
      </c>
      <c r="R241" s="181">
        <f>Q241*H241</f>
        <v>1.0700883800000001</v>
      </c>
      <c r="S241" s="181">
        <v>0</v>
      </c>
      <c r="T241" s="182">
        <f>S241*H241</f>
        <v>0</v>
      </c>
      <c r="U241" s="35"/>
      <c r="V241" s="35"/>
      <c r="W241" s="35"/>
      <c r="X241" s="35"/>
      <c r="Y241" s="35"/>
      <c r="Z241" s="35"/>
      <c r="AA241" s="35"/>
      <c r="AB241" s="35"/>
      <c r="AC241" s="35"/>
      <c r="AD241" s="35"/>
      <c r="AE241" s="35"/>
      <c r="AR241" s="183" t="s">
        <v>130</v>
      </c>
      <c r="AT241" s="183" t="s">
        <v>132</v>
      </c>
      <c r="AU241" s="183" t="s">
        <v>80</v>
      </c>
      <c r="AY241" s="16" t="s">
        <v>131</v>
      </c>
      <c r="BE241" s="184">
        <f>IF(N241="základní",J241,0)</f>
        <v>0</v>
      </c>
      <c r="BF241" s="184">
        <f>IF(N241="snížená",J241,0)</f>
        <v>0</v>
      </c>
      <c r="BG241" s="184">
        <f>IF(N241="zákl. přenesená",J241,0)</f>
        <v>0</v>
      </c>
      <c r="BH241" s="184">
        <f>IF(N241="sníž. přenesená",J241,0)</f>
        <v>0</v>
      </c>
      <c r="BI241" s="184">
        <f>IF(N241="nulová",J241,0)</f>
        <v>0</v>
      </c>
      <c r="BJ241" s="16" t="s">
        <v>80</v>
      </c>
      <c r="BK241" s="184">
        <f>ROUND(I241*H241,2)</f>
        <v>0</v>
      </c>
      <c r="BL241" s="16" t="s">
        <v>130</v>
      </c>
      <c r="BM241" s="183" t="s">
        <v>1187</v>
      </c>
    </row>
    <row r="242" s="2" customFormat="1">
      <c r="A242" s="35"/>
      <c r="B242" s="36"/>
      <c r="C242" s="35"/>
      <c r="D242" s="185" t="s">
        <v>138</v>
      </c>
      <c r="E242" s="35"/>
      <c r="F242" s="186" t="s">
        <v>1188</v>
      </c>
      <c r="G242" s="35"/>
      <c r="H242" s="35"/>
      <c r="I242" s="187"/>
      <c r="J242" s="35"/>
      <c r="K242" s="35"/>
      <c r="L242" s="36"/>
      <c r="M242" s="188"/>
      <c r="N242" s="189"/>
      <c r="O242" s="74"/>
      <c r="P242" s="74"/>
      <c r="Q242" s="74"/>
      <c r="R242" s="74"/>
      <c r="S242" s="74"/>
      <c r="T242" s="75"/>
      <c r="U242" s="35"/>
      <c r="V242" s="35"/>
      <c r="W242" s="35"/>
      <c r="X242" s="35"/>
      <c r="Y242" s="35"/>
      <c r="Z242" s="35"/>
      <c r="AA242" s="35"/>
      <c r="AB242" s="35"/>
      <c r="AC242" s="35"/>
      <c r="AD242" s="35"/>
      <c r="AE242" s="35"/>
      <c r="AT242" s="16" t="s">
        <v>138</v>
      </c>
      <c r="AU242" s="16" t="s">
        <v>80</v>
      </c>
    </row>
    <row r="243" s="2" customFormat="1">
      <c r="A243" s="35"/>
      <c r="B243" s="36"/>
      <c r="C243" s="35"/>
      <c r="D243" s="197" t="s">
        <v>384</v>
      </c>
      <c r="E243" s="35"/>
      <c r="F243" s="198" t="s">
        <v>1189</v>
      </c>
      <c r="G243" s="35"/>
      <c r="H243" s="35"/>
      <c r="I243" s="187"/>
      <c r="J243" s="35"/>
      <c r="K243" s="35"/>
      <c r="L243" s="36"/>
      <c r="M243" s="188"/>
      <c r="N243" s="189"/>
      <c r="O243" s="74"/>
      <c r="P243" s="74"/>
      <c r="Q243" s="74"/>
      <c r="R243" s="74"/>
      <c r="S243" s="74"/>
      <c r="T243" s="75"/>
      <c r="U243" s="35"/>
      <c r="V243" s="35"/>
      <c r="W243" s="35"/>
      <c r="X243" s="35"/>
      <c r="Y243" s="35"/>
      <c r="Z243" s="35"/>
      <c r="AA243" s="35"/>
      <c r="AB243" s="35"/>
      <c r="AC243" s="35"/>
      <c r="AD243" s="35"/>
      <c r="AE243" s="35"/>
      <c r="AT243" s="16" t="s">
        <v>384</v>
      </c>
      <c r="AU243" s="16" t="s">
        <v>80</v>
      </c>
    </row>
    <row r="244" s="12" customFormat="1">
      <c r="A244" s="12"/>
      <c r="B244" s="199"/>
      <c r="C244" s="12"/>
      <c r="D244" s="185" t="s">
        <v>386</v>
      </c>
      <c r="E244" s="200" t="s">
        <v>652</v>
      </c>
      <c r="F244" s="201" t="s">
        <v>1190</v>
      </c>
      <c r="G244" s="12"/>
      <c r="H244" s="202">
        <v>25.637</v>
      </c>
      <c r="I244" s="203"/>
      <c r="J244" s="12"/>
      <c r="K244" s="12"/>
      <c r="L244" s="199"/>
      <c r="M244" s="204"/>
      <c r="N244" s="205"/>
      <c r="O244" s="205"/>
      <c r="P244" s="205"/>
      <c r="Q244" s="205"/>
      <c r="R244" s="205"/>
      <c r="S244" s="205"/>
      <c r="T244" s="206"/>
      <c r="U244" s="12"/>
      <c r="V244" s="12"/>
      <c r="W244" s="12"/>
      <c r="X244" s="12"/>
      <c r="Y244" s="12"/>
      <c r="Z244" s="12"/>
      <c r="AA244" s="12"/>
      <c r="AB244" s="12"/>
      <c r="AC244" s="12"/>
      <c r="AD244" s="12"/>
      <c r="AE244" s="12"/>
      <c r="AT244" s="200" t="s">
        <v>386</v>
      </c>
      <c r="AU244" s="200" t="s">
        <v>80</v>
      </c>
      <c r="AV244" s="12" t="s">
        <v>86</v>
      </c>
      <c r="AW244" s="12" t="s">
        <v>30</v>
      </c>
      <c r="AX244" s="12" t="s">
        <v>80</v>
      </c>
      <c r="AY244" s="200" t="s">
        <v>131</v>
      </c>
    </row>
    <row r="245" s="2" customFormat="1" ht="16.5" customHeight="1">
      <c r="A245" s="35"/>
      <c r="B245" s="171"/>
      <c r="C245" s="172" t="s">
        <v>656</v>
      </c>
      <c r="D245" s="172" t="s">
        <v>132</v>
      </c>
      <c r="E245" s="173" t="s">
        <v>1191</v>
      </c>
      <c r="F245" s="174" t="s">
        <v>1192</v>
      </c>
      <c r="G245" s="175" t="s">
        <v>380</v>
      </c>
      <c r="H245" s="176">
        <v>25.637</v>
      </c>
      <c r="I245" s="177"/>
      <c r="J245" s="178">
        <f>ROUND(I245*H245,2)</f>
        <v>0</v>
      </c>
      <c r="K245" s="174" t="s">
        <v>381</v>
      </c>
      <c r="L245" s="36"/>
      <c r="M245" s="179" t="s">
        <v>1</v>
      </c>
      <c r="N245" s="180" t="s">
        <v>38</v>
      </c>
      <c r="O245" s="74"/>
      <c r="P245" s="181">
        <f>O245*H245</f>
        <v>0</v>
      </c>
      <c r="Q245" s="181">
        <v>2.0000000000000002E-05</v>
      </c>
      <c r="R245" s="181">
        <f>Q245*H245</f>
        <v>0.00051274000000000003</v>
      </c>
      <c r="S245" s="181">
        <v>0</v>
      </c>
      <c r="T245" s="182">
        <f>S245*H245</f>
        <v>0</v>
      </c>
      <c r="U245" s="35"/>
      <c r="V245" s="35"/>
      <c r="W245" s="35"/>
      <c r="X245" s="35"/>
      <c r="Y245" s="35"/>
      <c r="Z245" s="35"/>
      <c r="AA245" s="35"/>
      <c r="AB245" s="35"/>
      <c r="AC245" s="35"/>
      <c r="AD245" s="35"/>
      <c r="AE245" s="35"/>
      <c r="AR245" s="183" t="s">
        <v>130</v>
      </c>
      <c r="AT245" s="183" t="s">
        <v>132</v>
      </c>
      <c r="AU245" s="183" t="s">
        <v>80</v>
      </c>
      <c r="AY245" s="16" t="s">
        <v>131</v>
      </c>
      <c r="BE245" s="184">
        <f>IF(N245="základní",J245,0)</f>
        <v>0</v>
      </c>
      <c r="BF245" s="184">
        <f>IF(N245="snížená",J245,0)</f>
        <v>0</v>
      </c>
      <c r="BG245" s="184">
        <f>IF(N245="zákl. přenesená",J245,0)</f>
        <v>0</v>
      </c>
      <c r="BH245" s="184">
        <f>IF(N245="sníž. přenesená",J245,0)</f>
        <v>0</v>
      </c>
      <c r="BI245" s="184">
        <f>IF(N245="nulová",J245,0)</f>
        <v>0</v>
      </c>
      <c r="BJ245" s="16" t="s">
        <v>80</v>
      </c>
      <c r="BK245" s="184">
        <f>ROUND(I245*H245,2)</f>
        <v>0</v>
      </c>
      <c r="BL245" s="16" t="s">
        <v>130</v>
      </c>
      <c r="BM245" s="183" t="s">
        <v>1193</v>
      </c>
    </row>
    <row r="246" s="2" customFormat="1">
      <c r="A246" s="35"/>
      <c r="B246" s="36"/>
      <c r="C246" s="35"/>
      <c r="D246" s="185" t="s">
        <v>138</v>
      </c>
      <c r="E246" s="35"/>
      <c r="F246" s="186" t="s">
        <v>1194</v>
      </c>
      <c r="G246" s="35"/>
      <c r="H246" s="35"/>
      <c r="I246" s="187"/>
      <c r="J246" s="35"/>
      <c r="K246" s="35"/>
      <c r="L246" s="36"/>
      <c r="M246" s="188"/>
      <c r="N246" s="189"/>
      <c r="O246" s="74"/>
      <c r="P246" s="74"/>
      <c r="Q246" s="74"/>
      <c r="R246" s="74"/>
      <c r="S246" s="74"/>
      <c r="T246" s="75"/>
      <c r="U246" s="35"/>
      <c r="V246" s="35"/>
      <c r="W246" s="35"/>
      <c r="X246" s="35"/>
      <c r="Y246" s="35"/>
      <c r="Z246" s="35"/>
      <c r="AA246" s="35"/>
      <c r="AB246" s="35"/>
      <c r="AC246" s="35"/>
      <c r="AD246" s="35"/>
      <c r="AE246" s="35"/>
      <c r="AT246" s="16" t="s">
        <v>138</v>
      </c>
      <c r="AU246" s="16" t="s">
        <v>80</v>
      </c>
    </row>
    <row r="247" s="2" customFormat="1">
      <c r="A247" s="35"/>
      <c r="B247" s="36"/>
      <c r="C247" s="35"/>
      <c r="D247" s="197" t="s">
        <v>384</v>
      </c>
      <c r="E247" s="35"/>
      <c r="F247" s="198" t="s">
        <v>1195</v>
      </c>
      <c r="G247" s="35"/>
      <c r="H247" s="35"/>
      <c r="I247" s="187"/>
      <c r="J247" s="35"/>
      <c r="K247" s="35"/>
      <c r="L247" s="36"/>
      <c r="M247" s="188"/>
      <c r="N247" s="189"/>
      <c r="O247" s="74"/>
      <c r="P247" s="74"/>
      <c r="Q247" s="74"/>
      <c r="R247" s="74"/>
      <c r="S247" s="74"/>
      <c r="T247" s="75"/>
      <c r="U247" s="35"/>
      <c r="V247" s="35"/>
      <c r="W247" s="35"/>
      <c r="X247" s="35"/>
      <c r="Y247" s="35"/>
      <c r="Z247" s="35"/>
      <c r="AA247" s="35"/>
      <c r="AB247" s="35"/>
      <c r="AC247" s="35"/>
      <c r="AD247" s="35"/>
      <c r="AE247" s="35"/>
      <c r="AT247" s="16" t="s">
        <v>384</v>
      </c>
      <c r="AU247" s="16" t="s">
        <v>80</v>
      </c>
    </row>
    <row r="248" s="2" customFormat="1" ht="16.5" customHeight="1">
      <c r="A248" s="35"/>
      <c r="B248" s="171"/>
      <c r="C248" s="172" t="s">
        <v>238</v>
      </c>
      <c r="D248" s="172" t="s">
        <v>132</v>
      </c>
      <c r="E248" s="173" t="s">
        <v>1196</v>
      </c>
      <c r="F248" s="174" t="s">
        <v>1197</v>
      </c>
      <c r="G248" s="175" t="s">
        <v>495</v>
      </c>
      <c r="H248" s="176">
        <v>6.1580000000000004</v>
      </c>
      <c r="I248" s="177"/>
      <c r="J248" s="178">
        <f>ROUND(I248*H248,2)</f>
        <v>0</v>
      </c>
      <c r="K248" s="174" t="s">
        <v>381</v>
      </c>
      <c r="L248" s="36"/>
      <c r="M248" s="179" t="s">
        <v>1</v>
      </c>
      <c r="N248" s="180" t="s">
        <v>38</v>
      </c>
      <c r="O248" s="74"/>
      <c r="P248" s="181">
        <f>O248*H248</f>
        <v>0</v>
      </c>
      <c r="Q248" s="181">
        <v>1.04877</v>
      </c>
      <c r="R248" s="181">
        <f>Q248*H248</f>
        <v>6.4583256599999999</v>
      </c>
      <c r="S248" s="181">
        <v>0</v>
      </c>
      <c r="T248" s="182">
        <f>S248*H248</f>
        <v>0</v>
      </c>
      <c r="U248" s="35"/>
      <c r="V248" s="35"/>
      <c r="W248" s="35"/>
      <c r="X248" s="35"/>
      <c r="Y248" s="35"/>
      <c r="Z248" s="35"/>
      <c r="AA248" s="35"/>
      <c r="AB248" s="35"/>
      <c r="AC248" s="35"/>
      <c r="AD248" s="35"/>
      <c r="AE248" s="35"/>
      <c r="AR248" s="183" t="s">
        <v>130</v>
      </c>
      <c r="AT248" s="183" t="s">
        <v>132</v>
      </c>
      <c r="AU248" s="183" t="s">
        <v>80</v>
      </c>
      <c r="AY248" s="16" t="s">
        <v>131</v>
      </c>
      <c r="BE248" s="184">
        <f>IF(N248="základní",J248,0)</f>
        <v>0</v>
      </c>
      <c r="BF248" s="184">
        <f>IF(N248="snížená",J248,0)</f>
        <v>0</v>
      </c>
      <c r="BG248" s="184">
        <f>IF(N248="zákl. přenesená",J248,0)</f>
        <v>0</v>
      </c>
      <c r="BH248" s="184">
        <f>IF(N248="sníž. přenesená",J248,0)</f>
        <v>0</v>
      </c>
      <c r="BI248" s="184">
        <f>IF(N248="nulová",J248,0)</f>
        <v>0</v>
      </c>
      <c r="BJ248" s="16" t="s">
        <v>80</v>
      </c>
      <c r="BK248" s="184">
        <f>ROUND(I248*H248,2)</f>
        <v>0</v>
      </c>
      <c r="BL248" s="16" t="s">
        <v>130</v>
      </c>
      <c r="BM248" s="183" t="s">
        <v>1198</v>
      </c>
    </row>
    <row r="249" s="2" customFormat="1">
      <c r="A249" s="35"/>
      <c r="B249" s="36"/>
      <c r="C249" s="35"/>
      <c r="D249" s="185" t="s">
        <v>138</v>
      </c>
      <c r="E249" s="35"/>
      <c r="F249" s="186" t="s">
        <v>1199</v>
      </c>
      <c r="G249" s="35"/>
      <c r="H249" s="35"/>
      <c r="I249" s="187"/>
      <c r="J249" s="35"/>
      <c r="K249" s="35"/>
      <c r="L249" s="36"/>
      <c r="M249" s="188"/>
      <c r="N249" s="189"/>
      <c r="O249" s="74"/>
      <c r="P249" s="74"/>
      <c r="Q249" s="74"/>
      <c r="R249" s="74"/>
      <c r="S249" s="74"/>
      <c r="T249" s="75"/>
      <c r="U249" s="35"/>
      <c r="V249" s="35"/>
      <c r="W249" s="35"/>
      <c r="X249" s="35"/>
      <c r="Y249" s="35"/>
      <c r="Z249" s="35"/>
      <c r="AA249" s="35"/>
      <c r="AB249" s="35"/>
      <c r="AC249" s="35"/>
      <c r="AD249" s="35"/>
      <c r="AE249" s="35"/>
      <c r="AT249" s="16" t="s">
        <v>138</v>
      </c>
      <c r="AU249" s="16" t="s">
        <v>80</v>
      </c>
    </row>
    <row r="250" s="2" customFormat="1">
      <c r="A250" s="35"/>
      <c r="B250" s="36"/>
      <c r="C250" s="35"/>
      <c r="D250" s="197" t="s">
        <v>384</v>
      </c>
      <c r="E250" s="35"/>
      <c r="F250" s="198" t="s">
        <v>1200</v>
      </c>
      <c r="G250" s="35"/>
      <c r="H250" s="35"/>
      <c r="I250" s="187"/>
      <c r="J250" s="35"/>
      <c r="K250" s="35"/>
      <c r="L250" s="36"/>
      <c r="M250" s="188"/>
      <c r="N250" s="189"/>
      <c r="O250" s="74"/>
      <c r="P250" s="74"/>
      <c r="Q250" s="74"/>
      <c r="R250" s="74"/>
      <c r="S250" s="74"/>
      <c r="T250" s="75"/>
      <c r="U250" s="35"/>
      <c r="V250" s="35"/>
      <c r="W250" s="35"/>
      <c r="X250" s="35"/>
      <c r="Y250" s="35"/>
      <c r="Z250" s="35"/>
      <c r="AA250" s="35"/>
      <c r="AB250" s="35"/>
      <c r="AC250" s="35"/>
      <c r="AD250" s="35"/>
      <c r="AE250" s="35"/>
      <c r="AT250" s="16" t="s">
        <v>384</v>
      </c>
      <c r="AU250" s="16" t="s">
        <v>80</v>
      </c>
    </row>
    <row r="251" s="12" customFormat="1">
      <c r="A251" s="12"/>
      <c r="B251" s="199"/>
      <c r="C251" s="12"/>
      <c r="D251" s="185" t="s">
        <v>386</v>
      </c>
      <c r="E251" s="200" t="s">
        <v>226</v>
      </c>
      <c r="F251" s="201" t="s">
        <v>1201</v>
      </c>
      <c r="G251" s="12"/>
      <c r="H251" s="202">
        <v>6.1580000000000004</v>
      </c>
      <c r="I251" s="203"/>
      <c r="J251" s="12"/>
      <c r="K251" s="12"/>
      <c r="L251" s="199"/>
      <c r="M251" s="204"/>
      <c r="N251" s="205"/>
      <c r="O251" s="205"/>
      <c r="P251" s="205"/>
      <c r="Q251" s="205"/>
      <c r="R251" s="205"/>
      <c r="S251" s="205"/>
      <c r="T251" s="206"/>
      <c r="U251" s="12"/>
      <c r="V251" s="12"/>
      <c r="W251" s="12"/>
      <c r="X251" s="12"/>
      <c r="Y251" s="12"/>
      <c r="Z251" s="12"/>
      <c r="AA251" s="12"/>
      <c r="AB251" s="12"/>
      <c r="AC251" s="12"/>
      <c r="AD251" s="12"/>
      <c r="AE251" s="12"/>
      <c r="AT251" s="200" t="s">
        <v>386</v>
      </c>
      <c r="AU251" s="200" t="s">
        <v>80</v>
      </c>
      <c r="AV251" s="12" t="s">
        <v>86</v>
      </c>
      <c r="AW251" s="12" t="s">
        <v>30</v>
      </c>
      <c r="AX251" s="12" t="s">
        <v>80</v>
      </c>
      <c r="AY251" s="200" t="s">
        <v>131</v>
      </c>
    </row>
    <row r="252" s="2" customFormat="1" ht="16.5" customHeight="1">
      <c r="A252" s="35"/>
      <c r="B252" s="171"/>
      <c r="C252" s="172" t="s">
        <v>669</v>
      </c>
      <c r="D252" s="172" t="s">
        <v>132</v>
      </c>
      <c r="E252" s="173" t="s">
        <v>1202</v>
      </c>
      <c r="F252" s="174" t="s">
        <v>1203</v>
      </c>
      <c r="G252" s="175" t="s">
        <v>446</v>
      </c>
      <c r="H252" s="176">
        <v>63.341999999999999</v>
      </c>
      <c r="I252" s="177"/>
      <c r="J252" s="178">
        <f>ROUND(I252*H252,2)</f>
        <v>0</v>
      </c>
      <c r="K252" s="174" t="s">
        <v>381</v>
      </c>
      <c r="L252" s="36"/>
      <c r="M252" s="179" t="s">
        <v>1</v>
      </c>
      <c r="N252" s="180" t="s">
        <v>38</v>
      </c>
      <c r="O252" s="74"/>
      <c r="P252" s="181">
        <f>O252*H252</f>
        <v>0</v>
      </c>
      <c r="Q252" s="181">
        <v>0</v>
      </c>
      <c r="R252" s="181">
        <f>Q252*H252</f>
        <v>0</v>
      </c>
      <c r="S252" s="181">
        <v>0</v>
      </c>
      <c r="T252" s="182">
        <f>S252*H252</f>
        <v>0</v>
      </c>
      <c r="U252" s="35"/>
      <c r="V252" s="35"/>
      <c r="W252" s="35"/>
      <c r="X252" s="35"/>
      <c r="Y252" s="35"/>
      <c r="Z252" s="35"/>
      <c r="AA252" s="35"/>
      <c r="AB252" s="35"/>
      <c r="AC252" s="35"/>
      <c r="AD252" s="35"/>
      <c r="AE252" s="35"/>
      <c r="AR252" s="183" t="s">
        <v>130</v>
      </c>
      <c r="AT252" s="183" t="s">
        <v>132</v>
      </c>
      <c r="AU252" s="183" t="s">
        <v>80</v>
      </c>
      <c r="AY252" s="16" t="s">
        <v>131</v>
      </c>
      <c r="BE252" s="184">
        <f>IF(N252="základní",J252,0)</f>
        <v>0</v>
      </c>
      <c r="BF252" s="184">
        <f>IF(N252="snížená",J252,0)</f>
        <v>0</v>
      </c>
      <c r="BG252" s="184">
        <f>IF(N252="zákl. přenesená",J252,0)</f>
        <v>0</v>
      </c>
      <c r="BH252" s="184">
        <f>IF(N252="sníž. přenesená",J252,0)</f>
        <v>0</v>
      </c>
      <c r="BI252" s="184">
        <f>IF(N252="nulová",J252,0)</f>
        <v>0</v>
      </c>
      <c r="BJ252" s="16" t="s">
        <v>80</v>
      </c>
      <c r="BK252" s="184">
        <f>ROUND(I252*H252,2)</f>
        <v>0</v>
      </c>
      <c r="BL252" s="16" t="s">
        <v>130</v>
      </c>
      <c r="BM252" s="183" t="s">
        <v>1204</v>
      </c>
    </row>
    <row r="253" s="2" customFormat="1">
      <c r="A253" s="35"/>
      <c r="B253" s="36"/>
      <c r="C253" s="35"/>
      <c r="D253" s="185" t="s">
        <v>138</v>
      </c>
      <c r="E253" s="35"/>
      <c r="F253" s="186" t="s">
        <v>1205</v>
      </c>
      <c r="G253" s="35"/>
      <c r="H253" s="35"/>
      <c r="I253" s="187"/>
      <c r="J253" s="35"/>
      <c r="K253" s="35"/>
      <c r="L253" s="36"/>
      <c r="M253" s="188"/>
      <c r="N253" s="189"/>
      <c r="O253" s="74"/>
      <c r="P253" s="74"/>
      <c r="Q253" s="74"/>
      <c r="R253" s="74"/>
      <c r="S253" s="74"/>
      <c r="T253" s="75"/>
      <c r="U253" s="35"/>
      <c r="V253" s="35"/>
      <c r="W253" s="35"/>
      <c r="X253" s="35"/>
      <c r="Y253" s="35"/>
      <c r="Z253" s="35"/>
      <c r="AA253" s="35"/>
      <c r="AB253" s="35"/>
      <c r="AC253" s="35"/>
      <c r="AD253" s="35"/>
      <c r="AE253" s="35"/>
      <c r="AT253" s="16" t="s">
        <v>138</v>
      </c>
      <c r="AU253" s="16" t="s">
        <v>80</v>
      </c>
    </row>
    <row r="254" s="2" customFormat="1">
      <c r="A254" s="35"/>
      <c r="B254" s="36"/>
      <c r="C254" s="35"/>
      <c r="D254" s="197" t="s">
        <v>384</v>
      </c>
      <c r="E254" s="35"/>
      <c r="F254" s="198" t="s">
        <v>1206</v>
      </c>
      <c r="G254" s="35"/>
      <c r="H254" s="35"/>
      <c r="I254" s="187"/>
      <c r="J254" s="35"/>
      <c r="K254" s="35"/>
      <c r="L254" s="36"/>
      <c r="M254" s="188"/>
      <c r="N254" s="189"/>
      <c r="O254" s="74"/>
      <c r="P254" s="74"/>
      <c r="Q254" s="74"/>
      <c r="R254" s="74"/>
      <c r="S254" s="74"/>
      <c r="T254" s="75"/>
      <c r="U254" s="35"/>
      <c r="V254" s="35"/>
      <c r="W254" s="35"/>
      <c r="X254" s="35"/>
      <c r="Y254" s="35"/>
      <c r="Z254" s="35"/>
      <c r="AA254" s="35"/>
      <c r="AB254" s="35"/>
      <c r="AC254" s="35"/>
      <c r="AD254" s="35"/>
      <c r="AE254" s="35"/>
      <c r="AT254" s="16" t="s">
        <v>384</v>
      </c>
      <c r="AU254" s="16" t="s">
        <v>80</v>
      </c>
    </row>
    <row r="255" s="12" customFormat="1">
      <c r="A255" s="12"/>
      <c r="B255" s="199"/>
      <c r="C255" s="12"/>
      <c r="D255" s="185" t="s">
        <v>386</v>
      </c>
      <c r="E255" s="200" t="s">
        <v>675</v>
      </c>
      <c r="F255" s="201" t="s">
        <v>1207</v>
      </c>
      <c r="G255" s="12"/>
      <c r="H255" s="202">
        <v>63.341999999999999</v>
      </c>
      <c r="I255" s="203"/>
      <c r="J255" s="12"/>
      <c r="K255" s="12"/>
      <c r="L255" s="199"/>
      <c r="M255" s="204"/>
      <c r="N255" s="205"/>
      <c r="O255" s="205"/>
      <c r="P255" s="205"/>
      <c r="Q255" s="205"/>
      <c r="R255" s="205"/>
      <c r="S255" s="205"/>
      <c r="T255" s="206"/>
      <c r="U255" s="12"/>
      <c r="V255" s="12"/>
      <c r="W255" s="12"/>
      <c r="X255" s="12"/>
      <c r="Y255" s="12"/>
      <c r="Z255" s="12"/>
      <c r="AA255" s="12"/>
      <c r="AB255" s="12"/>
      <c r="AC255" s="12"/>
      <c r="AD255" s="12"/>
      <c r="AE255" s="12"/>
      <c r="AT255" s="200" t="s">
        <v>386</v>
      </c>
      <c r="AU255" s="200" t="s">
        <v>80</v>
      </c>
      <c r="AV255" s="12" t="s">
        <v>86</v>
      </c>
      <c r="AW255" s="12" t="s">
        <v>30</v>
      </c>
      <c r="AX255" s="12" t="s">
        <v>80</v>
      </c>
      <c r="AY255" s="200" t="s">
        <v>131</v>
      </c>
    </row>
    <row r="256" s="2" customFormat="1" ht="16.5" customHeight="1">
      <c r="A256" s="35"/>
      <c r="B256" s="171"/>
      <c r="C256" s="172" t="s">
        <v>680</v>
      </c>
      <c r="D256" s="172" t="s">
        <v>132</v>
      </c>
      <c r="E256" s="173" t="s">
        <v>1208</v>
      </c>
      <c r="F256" s="174" t="s">
        <v>1209</v>
      </c>
      <c r="G256" s="175" t="s">
        <v>446</v>
      </c>
      <c r="H256" s="176">
        <v>53.451000000000001</v>
      </c>
      <c r="I256" s="177"/>
      <c r="J256" s="178">
        <f>ROUND(I256*H256,2)</f>
        <v>0</v>
      </c>
      <c r="K256" s="174" t="s">
        <v>381</v>
      </c>
      <c r="L256" s="36"/>
      <c r="M256" s="179" t="s">
        <v>1</v>
      </c>
      <c r="N256" s="180" t="s">
        <v>38</v>
      </c>
      <c r="O256" s="74"/>
      <c r="P256" s="181">
        <f>O256*H256</f>
        <v>0</v>
      </c>
      <c r="Q256" s="181">
        <v>0</v>
      </c>
      <c r="R256" s="181">
        <f>Q256*H256</f>
        <v>0</v>
      </c>
      <c r="S256" s="181">
        <v>0</v>
      </c>
      <c r="T256" s="182">
        <f>S256*H256</f>
        <v>0</v>
      </c>
      <c r="U256" s="35"/>
      <c r="V256" s="35"/>
      <c r="W256" s="35"/>
      <c r="X256" s="35"/>
      <c r="Y256" s="35"/>
      <c r="Z256" s="35"/>
      <c r="AA256" s="35"/>
      <c r="AB256" s="35"/>
      <c r="AC256" s="35"/>
      <c r="AD256" s="35"/>
      <c r="AE256" s="35"/>
      <c r="AR256" s="183" t="s">
        <v>130</v>
      </c>
      <c r="AT256" s="183" t="s">
        <v>132</v>
      </c>
      <c r="AU256" s="183" t="s">
        <v>80</v>
      </c>
      <c r="AY256" s="16" t="s">
        <v>131</v>
      </c>
      <c r="BE256" s="184">
        <f>IF(N256="základní",J256,0)</f>
        <v>0</v>
      </c>
      <c r="BF256" s="184">
        <f>IF(N256="snížená",J256,0)</f>
        <v>0</v>
      </c>
      <c r="BG256" s="184">
        <f>IF(N256="zákl. přenesená",J256,0)</f>
        <v>0</v>
      </c>
      <c r="BH256" s="184">
        <f>IF(N256="sníž. přenesená",J256,0)</f>
        <v>0</v>
      </c>
      <c r="BI256" s="184">
        <f>IF(N256="nulová",J256,0)</f>
        <v>0</v>
      </c>
      <c r="BJ256" s="16" t="s">
        <v>80</v>
      </c>
      <c r="BK256" s="184">
        <f>ROUND(I256*H256,2)</f>
        <v>0</v>
      </c>
      <c r="BL256" s="16" t="s">
        <v>130</v>
      </c>
      <c r="BM256" s="183" t="s">
        <v>1210</v>
      </c>
    </row>
    <row r="257" s="2" customFormat="1">
      <c r="A257" s="35"/>
      <c r="B257" s="36"/>
      <c r="C257" s="35"/>
      <c r="D257" s="185" t="s">
        <v>138</v>
      </c>
      <c r="E257" s="35"/>
      <c r="F257" s="186" t="s">
        <v>1211</v>
      </c>
      <c r="G257" s="35"/>
      <c r="H257" s="35"/>
      <c r="I257" s="187"/>
      <c r="J257" s="35"/>
      <c r="K257" s="35"/>
      <c r="L257" s="36"/>
      <c r="M257" s="188"/>
      <c r="N257" s="189"/>
      <c r="O257" s="74"/>
      <c r="P257" s="74"/>
      <c r="Q257" s="74"/>
      <c r="R257" s="74"/>
      <c r="S257" s="74"/>
      <c r="T257" s="75"/>
      <c r="U257" s="35"/>
      <c r="V257" s="35"/>
      <c r="W257" s="35"/>
      <c r="X257" s="35"/>
      <c r="Y257" s="35"/>
      <c r="Z257" s="35"/>
      <c r="AA257" s="35"/>
      <c r="AB257" s="35"/>
      <c r="AC257" s="35"/>
      <c r="AD257" s="35"/>
      <c r="AE257" s="35"/>
      <c r="AT257" s="16" t="s">
        <v>138</v>
      </c>
      <c r="AU257" s="16" t="s">
        <v>80</v>
      </c>
    </row>
    <row r="258" s="2" customFormat="1">
      <c r="A258" s="35"/>
      <c r="B258" s="36"/>
      <c r="C258" s="35"/>
      <c r="D258" s="197" t="s">
        <v>384</v>
      </c>
      <c r="E258" s="35"/>
      <c r="F258" s="198" t="s">
        <v>1212</v>
      </c>
      <c r="G258" s="35"/>
      <c r="H258" s="35"/>
      <c r="I258" s="187"/>
      <c r="J258" s="35"/>
      <c r="K258" s="35"/>
      <c r="L258" s="36"/>
      <c r="M258" s="188"/>
      <c r="N258" s="189"/>
      <c r="O258" s="74"/>
      <c r="P258" s="74"/>
      <c r="Q258" s="74"/>
      <c r="R258" s="74"/>
      <c r="S258" s="74"/>
      <c r="T258" s="75"/>
      <c r="U258" s="35"/>
      <c r="V258" s="35"/>
      <c r="W258" s="35"/>
      <c r="X258" s="35"/>
      <c r="Y258" s="35"/>
      <c r="Z258" s="35"/>
      <c r="AA258" s="35"/>
      <c r="AB258" s="35"/>
      <c r="AC258" s="35"/>
      <c r="AD258" s="35"/>
      <c r="AE258" s="35"/>
      <c r="AT258" s="16" t="s">
        <v>384</v>
      </c>
      <c r="AU258" s="16" t="s">
        <v>80</v>
      </c>
    </row>
    <row r="259" s="12" customFormat="1">
      <c r="A259" s="12"/>
      <c r="B259" s="199"/>
      <c r="C259" s="12"/>
      <c r="D259" s="185" t="s">
        <v>386</v>
      </c>
      <c r="E259" s="200" t="s">
        <v>686</v>
      </c>
      <c r="F259" s="201" t="s">
        <v>1213</v>
      </c>
      <c r="G259" s="12"/>
      <c r="H259" s="202">
        <v>53.451000000000001</v>
      </c>
      <c r="I259" s="203"/>
      <c r="J259" s="12"/>
      <c r="K259" s="12"/>
      <c r="L259" s="199"/>
      <c r="M259" s="204"/>
      <c r="N259" s="205"/>
      <c r="O259" s="205"/>
      <c r="P259" s="205"/>
      <c r="Q259" s="205"/>
      <c r="R259" s="205"/>
      <c r="S259" s="205"/>
      <c r="T259" s="206"/>
      <c r="U259" s="12"/>
      <c r="V259" s="12"/>
      <c r="W259" s="12"/>
      <c r="X259" s="12"/>
      <c r="Y259" s="12"/>
      <c r="Z259" s="12"/>
      <c r="AA259" s="12"/>
      <c r="AB259" s="12"/>
      <c r="AC259" s="12"/>
      <c r="AD259" s="12"/>
      <c r="AE259" s="12"/>
      <c r="AT259" s="200" t="s">
        <v>386</v>
      </c>
      <c r="AU259" s="200" t="s">
        <v>80</v>
      </c>
      <c r="AV259" s="12" t="s">
        <v>86</v>
      </c>
      <c r="AW259" s="12" t="s">
        <v>30</v>
      </c>
      <c r="AX259" s="12" t="s">
        <v>80</v>
      </c>
      <c r="AY259" s="200" t="s">
        <v>131</v>
      </c>
    </row>
    <row r="260" s="2" customFormat="1" ht="24.15" customHeight="1">
      <c r="A260" s="35"/>
      <c r="B260" s="171"/>
      <c r="C260" s="172" t="s">
        <v>688</v>
      </c>
      <c r="D260" s="172" t="s">
        <v>132</v>
      </c>
      <c r="E260" s="173" t="s">
        <v>1214</v>
      </c>
      <c r="F260" s="174" t="s">
        <v>1215</v>
      </c>
      <c r="G260" s="175" t="s">
        <v>380</v>
      </c>
      <c r="H260" s="176">
        <v>57.874000000000002</v>
      </c>
      <c r="I260" s="177"/>
      <c r="J260" s="178">
        <f>ROUND(I260*H260,2)</f>
        <v>0</v>
      </c>
      <c r="K260" s="174" t="s">
        <v>381</v>
      </c>
      <c r="L260" s="36"/>
      <c r="M260" s="179" t="s">
        <v>1</v>
      </c>
      <c r="N260" s="180" t="s">
        <v>38</v>
      </c>
      <c r="O260" s="74"/>
      <c r="P260" s="181">
        <f>O260*H260</f>
        <v>0</v>
      </c>
      <c r="Q260" s="181">
        <v>0.0038800000000000002</v>
      </c>
      <c r="R260" s="181">
        <f>Q260*H260</f>
        <v>0.22455112000000002</v>
      </c>
      <c r="S260" s="181">
        <v>0</v>
      </c>
      <c r="T260" s="182">
        <f>S260*H260</f>
        <v>0</v>
      </c>
      <c r="U260" s="35"/>
      <c r="V260" s="35"/>
      <c r="W260" s="35"/>
      <c r="X260" s="35"/>
      <c r="Y260" s="35"/>
      <c r="Z260" s="35"/>
      <c r="AA260" s="35"/>
      <c r="AB260" s="35"/>
      <c r="AC260" s="35"/>
      <c r="AD260" s="35"/>
      <c r="AE260" s="35"/>
      <c r="AR260" s="183" t="s">
        <v>130</v>
      </c>
      <c r="AT260" s="183" t="s">
        <v>132</v>
      </c>
      <c r="AU260" s="183" t="s">
        <v>80</v>
      </c>
      <c r="AY260" s="16" t="s">
        <v>131</v>
      </c>
      <c r="BE260" s="184">
        <f>IF(N260="základní",J260,0)</f>
        <v>0</v>
      </c>
      <c r="BF260" s="184">
        <f>IF(N260="snížená",J260,0)</f>
        <v>0</v>
      </c>
      <c r="BG260" s="184">
        <f>IF(N260="zákl. přenesená",J260,0)</f>
        <v>0</v>
      </c>
      <c r="BH260" s="184">
        <f>IF(N260="sníž. přenesená",J260,0)</f>
        <v>0</v>
      </c>
      <c r="BI260" s="184">
        <f>IF(N260="nulová",J260,0)</f>
        <v>0</v>
      </c>
      <c r="BJ260" s="16" t="s">
        <v>80</v>
      </c>
      <c r="BK260" s="184">
        <f>ROUND(I260*H260,2)</f>
        <v>0</v>
      </c>
      <c r="BL260" s="16" t="s">
        <v>130</v>
      </c>
      <c r="BM260" s="183" t="s">
        <v>1216</v>
      </c>
    </row>
    <row r="261" s="2" customFormat="1">
      <c r="A261" s="35"/>
      <c r="B261" s="36"/>
      <c r="C261" s="35"/>
      <c r="D261" s="185" t="s">
        <v>138</v>
      </c>
      <c r="E261" s="35"/>
      <c r="F261" s="186" t="s">
        <v>1217</v>
      </c>
      <c r="G261" s="35"/>
      <c r="H261" s="35"/>
      <c r="I261" s="187"/>
      <c r="J261" s="35"/>
      <c r="K261" s="35"/>
      <c r="L261" s="36"/>
      <c r="M261" s="188"/>
      <c r="N261" s="189"/>
      <c r="O261" s="74"/>
      <c r="P261" s="74"/>
      <c r="Q261" s="74"/>
      <c r="R261" s="74"/>
      <c r="S261" s="74"/>
      <c r="T261" s="75"/>
      <c r="U261" s="35"/>
      <c r="V261" s="35"/>
      <c r="W261" s="35"/>
      <c r="X261" s="35"/>
      <c r="Y261" s="35"/>
      <c r="Z261" s="35"/>
      <c r="AA261" s="35"/>
      <c r="AB261" s="35"/>
      <c r="AC261" s="35"/>
      <c r="AD261" s="35"/>
      <c r="AE261" s="35"/>
      <c r="AT261" s="16" t="s">
        <v>138</v>
      </c>
      <c r="AU261" s="16" t="s">
        <v>80</v>
      </c>
    </row>
    <row r="262" s="2" customFormat="1">
      <c r="A262" s="35"/>
      <c r="B262" s="36"/>
      <c r="C262" s="35"/>
      <c r="D262" s="197" t="s">
        <v>384</v>
      </c>
      <c r="E262" s="35"/>
      <c r="F262" s="198" t="s">
        <v>1218</v>
      </c>
      <c r="G262" s="35"/>
      <c r="H262" s="35"/>
      <c r="I262" s="187"/>
      <c r="J262" s="35"/>
      <c r="K262" s="35"/>
      <c r="L262" s="36"/>
      <c r="M262" s="188"/>
      <c r="N262" s="189"/>
      <c r="O262" s="74"/>
      <c r="P262" s="74"/>
      <c r="Q262" s="74"/>
      <c r="R262" s="74"/>
      <c r="S262" s="74"/>
      <c r="T262" s="75"/>
      <c r="U262" s="35"/>
      <c r="V262" s="35"/>
      <c r="W262" s="35"/>
      <c r="X262" s="35"/>
      <c r="Y262" s="35"/>
      <c r="Z262" s="35"/>
      <c r="AA262" s="35"/>
      <c r="AB262" s="35"/>
      <c r="AC262" s="35"/>
      <c r="AD262" s="35"/>
      <c r="AE262" s="35"/>
      <c r="AT262" s="16" t="s">
        <v>384</v>
      </c>
      <c r="AU262" s="16" t="s">
        <v>80</v>
      </c>
    </row>
    <row r="263" s="12" customFormat="1">
      <c r="A263" s="12"/>
      <c r="B263" s="199"/>
      <c r="C263" s="12"/>
      <c r="D263" s="185" t="s">
        <v>386</v>
      </c>
      <c r="E263" s="200" t="s">
        <v>695</v>
      </c>
      <c r="F263" s="201" t="s">
        <v>1219</v>
      </c>
      <c r="G263" s="12"/>
      <c r="H263" s="202">
        <v>57.874000000000002</v>
      </c>
      <c r="I263" s="203"/>
      <c r="J263" s="12"/>
      <c r="K263" s="12"/>
      <c r="L263" s="199"/>
      <c r="M263" s="204"/>
      <c r="N263" s="205"/>
      <c r="O263" s="205"/>
      <c r="P263" s="205"/>
      <c r="Q263" s="205"/>
      <c r="R263" s="205"/>
      <c r="S263" s="205"/>
      <c r="T263" s="206"/>
      <c r="U263" s="12"/>
      <c r="V263" s="12"/>
      <c r="W263" s="12"/>
      <c r="X263" s="12"/>
      <c r="Y263" s="12"/>
      <c r="Z263" s="12"/>
      <c r="AA263" s="12"/>
      <c r="AB263" s="12"/>
      <c r="AC263" s="12"/>
      <c r="AD263" s="12"/>
      <c r="AE263" s="12"/>
      <c r="AT263" s="200" t="s">
        <v>386</v>
      </c>
      <c r="AU263" s="200" t="s">
        <v>80</v>
      </c>
      <c r="AV263" s="12" t="s">
        <v>86</v>
      </c>
      <c r="AW263" s="12" t="s">
        <v>30</v>
      </c>
      <c r="AX263" s="12" t="s">
        <v>80</v>
      </c>
      <c r="AY263" s="200" t="s">
        <v>131</v>
      </c>
    </row>
    <row r="264" s="2" customFormat="1" ht="24.15" customHeight="1">
      <c r="A264" s="35"/>
      <c r="B264" s="171"/>
      <c r="C264" s="172" t="s">
        <v>697</v>
      </c>
      <c r="D264" s="172" t="s">
        <v>132</v>
      </c>
      <c r="E264" s="173" t="s">
        <v>1220</v>
      </c>
      <c r="F264" s="174" t="s">
        <v>1221</v>
      </c>
      <c r="G264" s="175" t="s">
        <v>380</v>
      </c>
      <c r="H264" s="176">
        <v>57.874000000000002</v>
      </c>
      <c r="I264" s="177"/>
      <c r="J264" s="178">
        <f>ROUND(I264*H264,2)</f>
        <v>0</v>
      </c>
      <c r="K264" s="174" t="s">
        <v>381</v>
      </c>
      <c r="L264" s="36"/>
      <c r="M264" s="179" t="s">
        <v>1</v>
      </c>
      <c r="N264" s="180" t="s">
        <v>38</v>
      </c>
      <c r="O264" s="74"/>
      <c r="P264" s="181">
        <f>O264*H264</f>
        <v>0</v>
      </c>
      <c r="Q264" s="181">
        <v>4.0000000000000003E-05</v>
      </c>
      <c r="R264" s="181">
        <f>Q264*H264</f>
        <v>0.0023149600000000005</v>
      </c>
      <c r="S264" s="181">
        <v>0</v>
      </c>
      <c r="T264" s="182">
        <f>S264*H264</f>
        <v>0</v>
      </c>
      <c r="U264" s="35"/>
      <c r="V264" s="35"/>
      <c r="W264" s="35"/>
      <c r="X264" s="35"/>
      <c r="Y264" s="35"/>
      <c r="Z264" s="35"/>
      <c r="AA264" s="35"/>
      <c r="AB264" s="35"/>
      <c r="AC264" s="35"/>
      <c r="AD264" s="35"/>
      <c r="AE264" s="35"/>
      <c r="AR264" s="183" t="s">
        <v>130</v>
      </c>
      <c r="AT264" s="183" t="s">
        <v>132</v>
      </c>
      <c r="AU264" s="183" t="s">
        <v>80</v>
      </c>
      <c r="AY264" s="16" t="s">
        <v>131</v>
      </c>
      <c r="BE264" s="184">
        <f>IF(N264="základní",J264,0)</f>
        <v>0</v>
      </c>
      <c r="BF264" s="184">
        <f>IF(N264="snížená",J264,0)</f>
        <v>0</v>
      </c>
      <c r="BG264" s="184">
        <f>IF(N264="zákl. přenesená",J264,0)</f>
        <v>0</v>
      </c>
      <c r="BH264" s="184">
        <f>IF(N264="sníž. přenesená",J264,0)</f>
        <v>0</v>
      </c>
      <c r="BI264" s="184">
        <f>IF(N264="nulová",J264,0)</f>
        <v>0</v>
      </c>
      <c r="BJ264" s="16" t="s">
        <v>80</v>
      </c>
      <c r="BK264" s="184">
        <f>ROUND(I264*H264,2)</f>
        <v>0</v>
      </c>
      <c r="BL264" s="16" t="s">
        <v>130</v>
      </c>
      <c r="BM264" s="183" t="s">
        <v>1222</v>
      </c>
    </row>
    <row r="265" s="2" customFormat="1">
      <c r="A265" s="35"/>
      <c r="B265" s="36"/>
      <c r="C265" s="35"/>
      <c r="D265" s="185" t="s">
        <v>138</v>
      </c>
      <c r="E265" s="35"/>
      <c r="F265" s="186" t="s">
        <v>1223</v>
      </c>
      <c r="G265" s="35"/>
      <c r="H265" s="35"/>
      <c r="I265" s="187"/>
      <c r="J265" s="35"/>
      <c r="K265" s="35"/>
      <c r="L265" s="36"/>
      <c r="M265" s="188"/>
      <c r="N265" s="189"/>
      <c r="O265" s="74"/>
      <c r="P265" s="74"/>
      <c r="Q265" s="74"/>
      <c r="R265" s="74"/>
      <c r="S265" s="74"/>
      <c r="T265" s="75"/>
      <c r="U265" s="35"/>
      <c r="V265" s="35"/>
      <c r="W265" s="35"/>
      <c r="X265" s="35"/>
      <c r="Y265" s="35"/>
      <c r="Z265" s="35"/>
      <c r="AA265" s="35"/>
      <c r="AB265" s="35"/>
      <c r="AC265" s="35"/>
      <c r="AD265" s="35"/>
      <c r="AE265" s="35"/>
      <c r="AT265" s="16" t="s">
        <v>138</v>
      </c>
      <c r="AU265" s="16" t="s">
        <v>80</v>
      </c>
    </row>
    <row r="266" s="2" customFormat="1">
      <c r="A266" s="35"/>
      <c r="B266" s="36"/>
      <c r="C266" s="35"/>
      <c r="D266" s="197" t="s">
        <v>384</v>
      </c>
      <c r="E266" s="35"/>
      <c r="F266" s="198" t="s">
        <v>1224</v>
      </c>
      <c r="G266" s="35"/>
      <c r="H266" s="35"/>
      <c r="I266" s="187"/>
      <c r="J266" s="35"/>
      <c r="K266" s="35"/>
      <c r="L266" s="36"/>
      <c r="M266" s="188"/>
      <c r="N266" s="189"/>
      <c r="O266" s="74"/>
      <c r="P266" s="74"/>
      <c r="Q266" s="74"/>
      <c r="R266" s="74"/>
      <c r="S266" s="74"/>
      <c r="T266" s="75"/>
      <c r="U266" s="35"/>
      <c r="V266" s="35"/>
      <c r="W266" s="35"/>
      <c r="X266" s="35"/>
      <c r="Y266" s="35"/>
      <c r="Z266" s="35"/>
      <c r="AA266" s="35"/>
      <c r="AB266" s="35"/>
      <c r="AC266" s="35"/>
      <c r="AD266" s="35"/>
      <c r="AE266" s="35"/>
      <c r="AT266" s="16" t="s">
        <v>384</v>
      </c>
      <c r="AU266" s="16" t="s">
        <v>80</v>
      </c>
    </row>
    <row r="267" s="2" customFormat="1" ht="33" customHeight="1">
      <c r="A267" s="35"/>
      <c r="B267" s="171"/>
      <c r="C267" s="172" t="s">
        <v>703</v>
      </c>
      <c r="D267" s="172" t="s">
        <v>132</v>
      </c>
      <c r="E267" s="173" t="s">
        <v>1225</v>
      </c>
      <c r="F267" s="174" t="s">
        <v>1226</v>
      </c>
      <c r="G267" s="175" t="s">
        <v>380</v>
      </c>
      <c r="H267" s="176">
        <v>87.757999999999996</v>
      </c>
      <c r="I267" s="177"/>
      <c r="J267" s="178">
        <f>ROUND(I267*H267,2)</f>
        <v>0</v>
      </c>
      <c r="K267" s="174" t="s">
        <v>381</v>
      </c>
      <c r="L267" s="36"/>
      <c r="M267" s="179" t="s">
        <v>1</v>
      </c>
      <c r="N267" s="180" t="s">
        <v>38</v>
      </c>
      <c r="O267" s="74"/>
      <c r="P267" s="181">
        <f>O267*H267</f>
        <v>0</v>
      </c>
      <c r="Q267" s="181">
        <v>0.0037399999999999998</v>
      </c>
      <c r="R267" s="181">
        <f>Q267*H267</f>
        <v>0.32821491999999997</v>
      </c>
      <c r="S267" s="181">
        <v>0</v>
      </c>
      <c r="T267" s="182">
        <f>S267*H267</f>
        <v>0</v>
      </c>
      <c r="U267" s="35"/>
      <c r="V267" s="35"/>
      <c r="W267" s="35"/>
      <c r="X267" s="35"/>
      <c r="Y267" s="35"/>
      <c r="Z267" s="35"/>
      <c r="AA267" s="35"/>
      <c r="AB267" s="35"/>
      <c r="AC267" s="35"/>
      <c r="AD267" s="35"/>
      <c r="AE267" s="35"/>
      <c r="AR267" s="183" t="s">
        <v>130</v>
      </c>
      <c r="AT267" s="183" t="s">
        <v>132</v>
      </c>
      <c r="AU267" s="183" t="s">
        <v>80</v>
      </c>
      <c r="AY267" s="16" t="s">
        <v>131</v>
      </c>
      <c r="BE267" s="184">
        <f>IF(N267="základní",J267,0)</f>
        <v>0</v>
      </c>
      <c r="BF267" s="184">
        <f>IF(N267="snížená",J267,0)</f>
        <v>0</v>
      </c>
      <c r="BG267" s="184">
        <f>IF(N267="zákl. přenesená",J267,0)</f>
        <v>0</v>
      </c>
      <c r="BH267" s="184">
        <f>IF(N267="sníž. přenesená",J267,0)</f>
        <v>0</v>
      </c>
      <c r="BI267" s="184">
        <f>IF(N267="nulová",J267,0)</f>
        <v>0</v>
      </c>
      <c r="BJ267" s="16" t="s">
        <v>80</v>
      </c>
      <c r="BK267" s="184">
        <f>ROUND(I267*H267,2)</f>
        <v>0</v>
      </c>
      <c r="BL267" s="16" t="s">
        <v>130</v>
      </c>
      <c r="BM267" s="183" t="s">
        <v>1227</v>
      </c>
    </row>
    <row r="268" s="2" customFormat="1">
      <c r="A268" s="35"/>
      <c r="B268" s="36"/>
      <c r="C268" s="35"/>
      <c r="D268" s="185" t="s">
        <v>138</v>
      </c>
      <c r="E268" s="35"/>
      <c r="F268" s="186" t="s">
        <v>1228</v>
      </c>
      <c r="G268" s="35"/>
      <c r="H268" s="35"/>
      <c r="I268" s="187"/>
      <c r="J268" s="35"/>
      <c r="K268" s="35"/>
      <c r="L268" s="36"/>
      <c r="M268" s="188"/>
      <c r="N268" s="189"/>
      <c r="O268" s="74"/>
      <c r="P268" s="74"/>
      <c r="Q268" s="74"/>
      <c r="R268" s="74"/>
      <c r="S268" s="74"/>
      <c r="T268" s="75"/>
      <c r="U268" s="35"/>
      <c r="V268" s="35"/>
      <c r="W268" s="35"/>
      <c r="X268" s="35"/>
      <c r="Y268" s="35"/>
      <c r="Z268" s="35"/>
      <c r="AA268" s="35"/>
      <c r="AB268" s="35"/>
      <c r="AC268" s="35"/>
      <c r="AD268" s="35"/>
      <c r="AE268" s="35"/>
      <c r="AT268" s="16" t="s">
        <v>138</v>
      </c>
      <c r="AU268" s="16" t="s">
        <v>80</v>
      </c>
    </row>
    <row r="269" s="2" customFormat="1">
      <c r="A269" s="35"/>
      <c r="B269" s="36"/>
      <c r="C269" s="35"/>
      <c r="D269" s="197" t="s">
        <v>384</v>
      </c>
      <c r="E269" s="35"/>
      <c r="F269" s="198" t="s">
        <v>1229</v>
      </c>
      <c r="G269" s="35"/>
      <c r="H269" s="35"/>
      <c r="I269" s="187"/>
      <c r="J269" s="35"/>
      <c r="K269" s="35"/>
      <c r="L269" s="36"/>
      <c r="M269" s="188"/>
      <c r="N269" s="189"/>
      <c r="O269" s="74"/>
      <c r="P269" s="74"/>
      <c r="Q269" s="74"/>
      <c r="R269" s="74"/>
      <c r="S269" s="74"/>
      <c r="T269" s="75"/>
      <c r="U269" s="35"/>
      <c r="V269" s="35"/>
      <c r="W269" s="35"/>
      <c r="X269" s="35"/>
      <c r="Y269" s="35"/>
      <c r="Z269" s="35"/>
      <c r="AA269" s="35"/>
      <c r="AB269" s="35"/>
      <c r="AC269" s="35"/>
      <c r="AD269" s="35"/>
      <c r="AE269" s="35"/>
      <c r="AT269" s="16" t="s">
        <v>384</v>
      </c>
      <c r="AU269" s="16" t="s">
        <v>80</v>
      </c>
    </row>
    <row r="270" s="12" customFormat="1">
      <c r="A270" s="12"/>
      <c r="B270" s="199"/>
      <c r="C270" s="12"/>
      <c r="D270" s="185" t="s">
        <v>386</v>
      </c>
      <c r="E270" s="200" t="s">
        <v>1230</v>
      </c>
      <c r="F270" s="201" t="s">
        <v>1231</v>
      </c>
      <c r="G270" s="12"/>
      <c r="H270" s="202">
        <v>87.757999999999996</v>
      </c>
      <c r="I270" s="203"/>
      <c r="J270" s="12"/>
      <c r="K270" s="12"/>
      <c r="L270" s="199"/>
      <c r="M270" s="204"/>
      <c r="N270" s="205"/>
      <c r="O270" s="205"/>
      <c r="P270" s="205"/>
      <c r="Q270" s="205"/>
      <c r="R270" s="205"/>
      <c r="S270" s="205"/>
      <c r="T270" s="206"/>
      <c r="U270" s="12"/>
      <c r="V270" s="12"/>
      <c r="W270" s="12"/>
      <c r="X270" s="12"/>
      <c r="Y270" s="12"/>
      <c r="Z270" s="12"/>
      <c r="AA270" s="12"/>
      <c r="AB270" s="12"/>
      <c r="AC270" s="12"/>
      <c r="AD270" s="12"/>
      <c r="AE270" s="12"/>
      <c r="AT270" s="200" t="s">
        <v>386</v>
      </c>
      <c r="AU270" s="200" t="s">
        <v>80</v>
      </c>
      <c r="AV270" s="12" t="s">
        <v>86</v>
      </c>
      <c r="AW270" s="12" t="s">
        <v>30</v>
      </c>
      <c r="AX270" s="12" t="s">
        <v>80</v>
      </c>
      <c r="AY270" s="200" t="s">
        <v>131</v>
      </c>
    </row>
    <row r="271" s="2" customFormat="1" ht="33" customHeight="1">
      <c r="A271" s="35"/>
      <c r="B271" s="171"/>
      <c r="C271" s="172" t="s">
        <v>709</v>
      </c>
      <c r="D271" s="172" t="s">
        <v>132</v>
      </c>
      <c r="E271" s="173" t="s">
        <v>1232</v>
      </c>
      <c r="F271" s="174" t="s">
        <v>1233</v>
      </c>
      <c r="G271" s="175" t="s">
        <v>380</v>
      </c>
      <c r="H271" s="176">
        <v>87.757999999999996</v>
      </c>
      <c r="I271" s="177"/>
      <c r="J271" s="178">
        <f>ROUND(I271*H271,2)</f>
        <v>0</v>
      </c>
      <c r="K271" s="174" t="s">
        <v>381</v>
      </c>
      <c r="L271" s="36"/>
      <c r="M271" s="179" t="s">
        <v>1</v>
      </c>
      <c r="N271" s="180" t="s">
        <v>38</v>
      </c>
      <c r="O271" s="74"/>
      <c r="P271" s="181">
        <f>O271*H271</f>
        <v>0</v>
      </c>
      <c r="Q271" s="181">
        <v>4.0000000000000003E-05</v>
      </c>
      <c r="R271" s="181">
        <f>Q271*H271</f>
        <v>0.0035103199999999999</v>
      </c>
      <c r="S271" s="181">
        <v>0</v>
      </c>
      <c r="T271" s="182">
        <f>S271*H271</f>
        <v>0</v>
      </c>
      <c r="U271" s="35"/>
      <c r="V271" s="35"/>
      <c r="W271" s="35"/>
      <c r="X271" s="35"/>
      <c r="Y271" s="35"/>
      <c r="Z271" s="35"/>
      <c r="AA271" s="35"/>
      <c r="AB271" s="35"/>
      <c r="AC271" s="35"/>
      <c r="AD271" s="35"/>
      <c r="AE271" s="35"/>
      <c r="AR271" s="183" t="s">
        <v>130</v>
      </c>
      <c r="AT271" s="183" t="s">
        <v>132</v>
      </c>
      <c r="AU271" s="183" t="s">
        <v>80</v>
      </c>
      <c r="AY271" s="16" t="s">
        <v>131</v>
      </c>
      <c r="BE271" s="184">
        <f>IF(N271="základní",J271,0)</f>
        <v>0</v>
      </c>
      <c r="BF271" s="184">
        <f>IF(N271="snížená",J271,0)</f>
        <v>0</v>
      </c>
      <c r="BG271" s="184">
        <f>IF(N271="zákl. přenesená",J271,0)</f>
        <v>0</v>
      </c>
      <c r="BH271" s="184">
        <f>IF(N271="sníž. přenesená",J271,0)</f>
        <v>0</v>
      </c>
      <c r="BI271" s="184">
        <f>IF(N271="nulová",J271,0)</f>
        <v>0</v>
      </c>
      <c r="BJ271" s="16" t="s">
        <v>80</v>
      </c>
      <c r="BK271" s="184">
        <f>ROUND(I271*H271,2)</f>
        <v>0</v>
      </c>
      <c r="BL271" s="16" t="s">
        <v>130</v>
      </c>
      <c r="BM271" s="183" t="s">
        <v>1234</v>
      </c>
    </row>
    <row r="272" s="2" customFormat="1">
      <c r="A272" s="35"/>
      <c r="B272" s="36"/>
      <c r="C272" s="35"/>
      <c r="D272" s="185" t="s">
        <v>138</v>
      </c>
      <c r="E272" s="35"/>
      <c r="F272" s="186" t="s">
        <v>1235</v>
      </c>
      <c r="G272" s="35"/>
      <c r="H272" s="35"/>
      <c r="I272" s="187"/>
      <c r="J272" s="35"/>
      <c r="K272" s="35"/>
      <c r="L272" s="36"/>
      <c r="M272" s="188"/>
      <c r="N272" s="189"/>
      <c r="O272" s="74"/>
      <c r="P272" s="74"/>
      <c r="Q272" s="74"/>
      <c r="R272" s="74"/>
      <c r="S272" s="74"/>
      <c r="T272" s="75"/>
      <c r="U272" s="35"/>
      <c r="V272" s="35"/>
      <c r="W272" s="35"/>
      <c r="X272" s="35"/>
      <c r="Y272" s="35"/>
      <c r="Z272" s="35"/>
      <c r="AA272" s="35"/>
      <c r="AB272" s="35"/>
      <c r="AC272" s="35"/>
      <c r="AD272" s="35"/>
      <c r="AE272" s="35"/>
      <c r="AT272" s="16" t="s">
        <v>138</v>
      </c>
      <c r="AU272" s="16" t="s">
        <v>80</v>
      </c>
    </row>
    <row r="273" s="2" customFormat="1">
      <c r="A273" s="35"/>
      <c r="B273" s="36"/>
      <c r="C273" s="35"/>
      <c r="D273" s="197" t="s">
        <v>384</v>
      </c>
      <c r="E273" s="35"/>
      <c r="F273" s="198" t="s">
        <v>1236</v>
      </c>
      <c r="G273" s="35"/>
      <c r="H273" s="35"/>
      <c r="I273" s="187"/>
      <c r="J273" s="35"/>
      <c r="K273" s="35"/>
      <c r="L273" s="36"/>
      <c r="M273" s="188"/>
      <c r="N273" s="189"/>
      <c r="O273" s="74"/>
      <c r="P273" s="74"/>
      <c r="Q273" s="74"/>
      <c r="R273" s="74"/>
      <c r="S273" s="74"/>
      <c r="T273" s="75"/>
      <c r="U273" s="35"/>
      <c r="V273" s="35"/>
      <c r="W273" s="35"/>
      <c r="X273" s="35"/>
      <c r="Y273" s="35"/>
      <c r="Z273" s="35"/>
      <c r="AA273" s="35"/>
      <c r="AB273" s="35"/>
      <c r="AC273" s="35"/>
      <c r="AD273" s="35"/>
      <c r="AE273" s="35"/>
      <c r="AT273" s="16" t="s">
        <v>384</v>
      </c>
      <c r="AU273" s="16" t="s">
        <v>80</v>
      </c>
    </row>
    <row r="274" s="2" customFormat="1" ht="16.5" customHeight="1">
      <c r="A274" s="35"/>
      <c r="B274" s="171"/>
      <c r="C274" s="172" t="s">
        <v>713</v>
      </c>
      <c r="D274" s="172" t="s">
        <v>132</v>
      </c>
      <c r="E274" s="173" t="s">
        <v>1237</v>
      </c>
      <c r="F274" s="174" t="s">
        <v>1238</v>
      </c>
      <c r="G274" s="175" t="s">
        <v>495</v>
      </c>
      <c r="H274" s="176">
        <v>9.5009999999999994</v>
      </c>
      <c r="I274" s="177"/>
      <c r="J274" s="178">
        <f>ROUND(I274*H274,2)</f>
        <v>0</v>
      </c>
      <c r="K274" s="174" t="s">
        <v>381</v>
      </c>
      <c r="L274" s="36"/>
      <c r="M274" s="179" t="s">
        <v>1</v>
      </c>
      <c r="N274" s="180" t="s">
        <v>38</v>
      </c>
      <c r="O274" s="74"/>
      <c r="P274" s="181">
        <f>O274*H274</f>
        <v>0</v>
      </c>
      <c r="Q274" s="181">
        <v>1.0384500000000001</v>
      </c>
      <c r="R274" s="181">
        <f>Q274*H274</f>
        <v>9.8663134499999998</v>
      </c>
      <c r="S274" s="181">
        <v>0</v>
      </c>
      <c r="T274" s="182">
        <f>S274*H274</f>
        <v>0</v>
      </c>
      <c r="U274" s="35"/>
      <c r="V274" s="35"/>
      <c r="W274" s="35"/>
      <c r="X274" s="35"/>
      <c r="Y274" s="35"/>
      <c r="Z274" s="35"/>
      <c r="AA274" s="35"/>
      <c r="AB274" s="35"/>
      <c r="AC274" s="35"/>
      <c r="AD274" s="35"/>
      <c r="AE274" s="35"/>
      <c r="AR274" s="183" t="s">
        <v>130</v>
      </c>
      <c r="AT274" s="183" t="s">
        <v>132</v>
      </c>
      <c r="AU274" s="183" t="s">
        <v>80</v>
      </c>
      <c r="AY274" s="16" t="s">
        <v>131</v>
      </c>
      <c r="BE274" s="184">
        <f>IF(N274="základní",J274,0)</f>
        <v>0</v>
      </c>
      <c r="BF274" s="184">
        <f>IF(N274="snížená",J274,0)</f>
        <v>0</v>
      </c>
      <c r="BG274" s="184">
        <f>IF(N274="zákl. přenesená",J274,0)</f>
        <v>0</v>
      </c>
      <c r="BH274" s="184">
        <f>IF(N274="sníž. přenesená",J274,0)</f>
        <v>0</v>
      </c>
      <c r="BI274" s="184">
        <f>IF(N274="nulová",J274,0)</f>
        <v>0</v>
      </c>
      <c r="BJ274" s="16" t="s">
        <v>80</v>
      </c>
      <c r="BK274" s="184">
        <f>ROUND(I274*H274,2)</f>
        <v>0</v>
      </c>
      <c r="BL274" s="16" t="s">
        <v>130</v>
      </c>
      <c r="BM274" s="183" t="s">
        <v>1239</v>
      </c>
    </row>
    <row r="275" s="2" customFormat="1">
      <c r="A275" s="35"/>
      <c r="B275" s="36"/>
      <c r="C275" s="35"/>
      <c r="D275" s="185" t="s">
        <v>138</v>
      </c>
      <c r="E275" s="35"/>
      <c r="F275" s="186" t="s">
        <v>1240</v>
      </c>
      <c r="G275" s="35"/>
      <c r="H275" s="35"/>
      <c r="I275" s="187"/>
      <c r="J275" s="35"/>
      <c r="K275" s="35"/>
      <c r="L275" s="36"/>
      <c r="M275" s="188"/>
      <c r="N275" s="189"/>
      <c r="O275" s="74"/>
      <c r="P275" s="74"/>
      <c r="Q275" s="74"/>
      <c r="R275" s="74"/>
      <c r="S275" s="74"/>
      <c r="T275" s="75"/>
      <c r="U275" s="35"/>
      <c r="V275" s="35"/>
      <c r="W275" s="35"/>
      <c r="X275" s="35"/>
      <c r="Y275" s="35"/>
      <c r="Z275" s="35"/>
      <c r="AA275" s="35"/>
      <c r="AB275" s="35"/>
      <c r="AC275" s="35"/>
      <c r="AD275" s="35"/>
      <c r="AE275" s="35"/>
      <c r="AT275" s="16" t="s">
        <v>138</v>
      </c>
      <c r="AU275" s="16" t="s">
        <v>80</v>
      </c>
    </row>
    <row r="276" s="2" customFormat="1">
      <c r="A276" s="35"/>
      <c r="B276" s="36"/>
      <c r="C276" s="35"/>
      <c r="D276" s="197" t="s">
        <v>384</v>
      </c>
      <c r="E276" s="35"/>
      <c r="F276" s="198" t="s">
        <v>1241</v>
      </c>
      <c r="G276" s="35"/>
      <c r="H276" s="35"/>
      <c r="I276" s="187"/>
      <c r="J276" s="35"/>
      <c r="K276" s="35"/>
      <c r="L276" s="36"/>
      <c r="M276" s="188"/>
      <c r="N276" s="189"/>
      <c r="O276" s="74"/>
      <c r="P276" s="74"/>
      <c r="Q276" s="74"/>
      <c r="R276" s="74"/>
      <c r="S276" s="74"/>
      <c r="T276" s="75"/>
      <c r="U276" s="35"/>
      <c r="V276" s="35"/>
      <c r="W276" s="35"/>
      <c r="X276" s="35"/>
      <c r="Y276" s="35"/>
      <c r="Z276" s="35"/>
      <c r="AA276" s="35"/>
      <c r="AB276" s="35"/>
      <c r="AC276" s="35"/>
      <c r="AD276" s="35"/>
      <c r="AE276" s="35"/>
      <c r="AT276" s="16" t="s">
        <v>384</v>
      </c>
      <c r="AU276" s="16" t="s">
        <v>80</v>
      </c>
    </row>
    <row r="277" s="12" customFormat="1">
      <c r="A277" s="12"/>
      <c r="B277" s="199"/>
      <c r="C277" s="12"/>
      <c r="D277" s="185" t="s">
        <v>386</v>
      </c>
      <c r="E277" s="200" t="s">
        <v>1242</v>
      </c>
      <c r="F277" s="201" t="s">
        <v>1243</v>
      </c>
      <c r="G277" s="12"/>
      <c r="H277" s="202">
        <v>9.5009999999999994</v>
      </c>
      <c r="I277" s="203"/>
      <c r="J277" s="12"/>
      <c r="K277" s="12"/>
      <c r="L277" s="199"/>
      <c r="M277" s="204"/>
      <c r="N277" s="205"/>
      <c r="O277" s="205"/>
      <c r="P277" s="205"/>
      <c r="Q277" s="205"/>
      <c r="R277" s="205"/>
      <c r="S277" s="205"/>
      <c r="T277" s="206"/>
      <c r="U277" s="12"/>
      <c r="V277" s="12"/>
      <c r="W277" s="12"/>
      <c r="X277" s="12"/>
      <c r="Y277" s="12"/>
      <c r="Z277" s="12"/>
      <c r="AA277" s="12"/>
      <c r="AB277" s="12"/>
      <c r="AC277" s="12"/>
      <c r="AD277" s="12"/>
      <c r="AE277" s="12"/>
      <c r="AT277" s="200" t="s">
        <v>386</v>
      </c>
      <c r="AU277" s="200" t="s">
        <v>80</v>
      </c>
      <c r="AV277" s="12" t="s">
        <v>86</v>
      </c>
      <c r="AW277" s="12" t="s">
        <v>30</v>
      </c>
      <c r="AX277" s="12" t="s">
        <v>80</v>
      </c>
      <c r="AY277" s="200" t="s">
        <v>131</v>
      </c>
    </row>
    <row r="278" s="2" customFormat="1" ht="21.75" customHeight="1">
      <c r="A278" s="35"/>
      <c r="B278" s="171"/>
      <c r="C278" s="172" t="s">
        <v>717</v>
      </c>
      <c r="D278" s="172" t="s">
        <v>132</v>
      </c>
      <c r="E278" s="173" t="s">
        <v>1244</v>
      </c>
      <c r="F278" s="174" t="s">
        <v>1245</v>
      </c>
      <c r="G278" s="175" t="s">
        <v>495</v>
      </c>
      <c r="H278" s="176">
        <v>6.681</v>
      </c>
      <c r="I278" s="177"/>
      <c r="J278" s="178">
        <f>ROUND(I278*H278,2)</f>
        <v>0</v>
      </c>
      <c r="K278" s="174" t="s">
        <v>381</v>
      </c>
      <c r="L278" s="36"/>
      <c r="M278" s="179" t="s">
        <v>1</v>
      </c>
      <c r="N278" s="180" t="s">
        <v>38</v>
      </c>
      <c r="O278" s="74"/>
      <c r="P278" s="181">
        <f>O278*H278</f>
        <v>0</v>
      </c>
      <c r="Q278" s="181">
        <v>1.07653</v>
      </c>
      <c r="R278" s="181">
        <f>Q278*H278</f>
        <v>7.1922969300000004</v>
      </c>
      <c r="S278" s="181">
        <v>0</v>
      </c>
      <c r="T278" s="182">
        <f>S278*H278</f>
        <v>0</v>
      </c>
      <c r="U278" s="35"/>
      <c r="V278" s="35"/>
      <c r="W278" s="35"/>
      <c r="X278" s="35"/>
      <c r="Y278" s="35"/>
      <c r="Z278" s="35"/>
      <c r="AA278" s="35"/>
      <c r="AB278" s="35"/>
      <c r="AC278" s="35"/>
      <c r="AD278" s="35"/>
      <c r="AE278" s="35"/>
      <c r="AR278" s="183" t="s">
        <v>130</v>
      </c>
      <c r="AT278" s="183" t="s">
        <v>132</v>
      </c>
      <c r="AU278" s="183" t="s">
        <v>80</v>
      </c>
      <c r="AY278" s="16" t="s">
        <v>131</v>
      </c>
      <c r="BE278" s="184">
        <f>IF(N278="základní",J278,0)</f>
        <v>0</v>
      </c>
      <c r="BF278" s="184">
        <f>IF(N278="snížená",J278,0)</f>
        <v>0</v>
      </c>
      <c r="BG278" s="184">
        <f>IF(N278="zákl. přenesená",J278,0)</f>
        <v>0</v>
      </c>
      <c r="BH278" s="184">
        <f>IF(N278="sníž. přenesená",J278,0)</f>
        <v>0</v>
      </c>
      <c r="BI278" s="184">
        <f>IF(N278="nulová",J278,0)</f>
        <v>0</v>
      </c>
      <c r="BJ278" s="16" t="s">
        <v>80</v>
      </c>
      <c r="BK278" s="184">
        <f>ROUND(I278*H278,2)</f>
        <v>0</v>
      </c>
      <c r="BL278" s="16" t="s">
        <v>130</v>
      </c>
      <c r="BM278" s="183" t="s">
        <v>1246</v>
      </c>
    </row>
    <row r="279" s="2" customFormat="1">
      <c r="A279" s="35"/>
      <c r="B279" s="36"/>
      <c r="C279" s="35"/>
      <c r="D279" s="185" t="s">
        <v>138</v>
      </c>
      <c r="E279" s="35"/>
      <c r="F279" s="186" t="s">
        <v>1247</v>
      </c>
      <c r="G279" s="35"/>
      <c r="H279" s="35"/>
      <c r="I279" s="187"/>
      <c r="J279" s="35"/>
      <c r="K279" s="35"/>
      <c r="L279" s="36"/>
      <c r="M279" s="188"/>
      <c r="N279" s="189"/>
      <c r="O279" s="74"/>
      <c r="P279" s="74"/>
      <c r="Q279" s="74"/>
      <c r="R279" s="74"/>
      <c r="S279" s="74"/>
      <c r="T279" s="75"/>
      <c r="U279" s="35"/>
      <c r="V279" s="35"/>
      <c r="W279" s="35"/>
      <c r="X279" s="35"/>
      <c r="Y279" s="35"/>
      <c r="Z279" s="35"/>
      <c r="AA279" s="35"/>
      <c r="AB279" s="35"/>
      <c r="AC279" s="35"/>
      <c r="AD279" s="35"/>
      <c r="AE279" s="35"/>
      <c r="AT279" s="16" t="s">
        <v>138</v>
      </c>
      <c r="AU279" s="16" t="s">
        <v>80</v>
      </c>
    </row>
    <row r="280" s="2" customFormat="1">
      <c r="A280" s="35"/>
      <c r="B280" s="36"/>
      <c r="C280" s="35"/>
      <c r="D280" s="197" t="s">
        <v>384</v>
      </c>
      <c r="E280" s="35"/>
      <c r="F280" s="198" t="s">
        <v>1248</v>
      </c>
      <c r="G280" s="35"/>
      <c r="H280" s="35"/>
      <c r="I280" s="187"/>
      <c r="J280" s="35"/>
      <c r="K280" s="35"/>
      <c r="L280" s="36"/>
      <c r="M280" s="188"/>
      <c r="N280" s="189"/>
      <c r="O280" s="74"/>
      <c r="P280" s="74"/>
      <c r="Q280" s="74"/>
      <c r="R280" s="74"/>
      <c r="S280" s="74"/>
      <c r="T280" s="75"/>
      <c r="U280" s="35"/>
      <c r="V280" s="35"/>
      <c r="W280" s="35"/>
      <c r="X280" s="35"/>
      <c r="Y280" s="35"/>
      <c r="Z280" s="35"/>
      <c r="AA280" s="35"/>
      <c r="AB280" s="35"/>
      <c r="AC280" s="35"/>
      <c r="AD280" s="35"/>
      <c r="AE280" s="35"/>
      <c r="AT280" s="16" t="s">
        <v>384</v>
      </c>
      <c r="AU280" s="16" t="s">
        <v>80</v>
      </c>
    </row>
    <row r="281" s="12" customFormat="1">
      <c r="A281" s="12"/>
      <c r="B281" s="199"/>
      <c r="C281" s="12"/>
      <c r="D281" s="185" t="s">
        <v>386</v>
      </c>
      <c r="E281" s="200" t="s">
        <v>1249</v>
      </c>
      <c r="F281" s="201" t="s">
        <v>1250</v>
      </c>
      <c r="G281" s="12"/>
      <c r="H281" s="202">
        <v>6.681</v>
      </c>
      <c r="I281" s="203"/>
      <c r="J281" s="12"/>
      <c r="K281" s="12"/>
      <c r="L281" s="199"/>
      <c r="M281" s="204"/>
      <c r="N281" s="205"/>
      <c r="O281" s="205"/>
      <c r="P281" s="205"/>
      <c r="Q281" s="205"/>
      <c r="R281" s="205"/>
      <c r="S281" s="205"/>
      <c r="T281" s="206"/>
      <c r="U281" s="12"/>
      <c r="V281" s="12"/>
      <c r="W281" s="12"/>
      <c r="X281" s="12"/>
      <c r="Y281" s="12"/>
      <c r="Z281" s="12"/>
      <c r="AA281" s="12"/>
      <c r="AB281" s="12"/>
      <c r="AC281" s="12"/>
      <c r="AD281" s="12"/>
      <c r="AE281" s="12"/>
      <c r="AT281" s="200" t="s">
        <v>386</v>
      </c>
      <c r="AU281" s="200" t="s">
        <v>80</v>
      </c>
      <c r="AV281" s="12" t="s">
        <v>86</v>
      </c>
      <c r="AW281" s="12" t="s">
        <v>30</v>
      </c>
      <c r="AX281" s="12" t="s">
        <v>80</v>
      </c>
      <c r="AY281" s="200" t="s">
        <v>131</v>
      </c>
    </row>
    <row r="282" s="2" customFormat="1" ht="24.15" customHeight="1">
      <c r="A282" s="35"/>
      <c r="B282" s="171"/>
      <c r="C282" s="172" t="s">
        <v>227</v>
      </c>
      <c r="D282" s="172" t="s">
        <v>132</v>
      </c>
      <c r="E282" s="173" t="s">
        <v>1251</v>
      </c>
      <c r="F282" s="174" t="s">
        <v>1252</v>
      </c>
      <c r="G282" s="175" t="s">
        <v>434</v>
      </c>
      <c r="H282" s="176">
        <v>12</v>
      </c>
      <c r="I282" s="177"/>
      <c r="J282" s="178">
        <f>ROUND(I282*H282,2)</f>
        <v>0</v>
      </c>
      <c r="K282" s="174" t="s">
        <v>1</v>
      </c>
      <c r="L282" s="36"/>
      <c r="M282" s="179" t="s">
        <v>1</v>
      </c>
      <c r="N282" s="180" t="s">
        <v>38</v>
      </c>
      <c r="O282" s="74"/>
      <c r="P282" s="181">
        <f>O282*H282</f>
        <v>0</v>
      </c>
      <c r="Q282" s="181">
        <v>0.00033</v>
      </c>
      <c r="R282" s="181">
        <f>Q282*H282</f>
        <v>0.00396</v>
      </c>
      <c r="S282" s="181">
        <v>0</v>
      </c>
      <c r="T282" s="182">
        <f>S282*H282</f>
        <v>0</v>
      </c>
      <c r="U282" s="35"/>
      <c r="V282" s="35"/>
      <c r="W282" s="35"/>
      <c r="X282" s="35"/>
      <c r="Y282" s="35"/>
      <c r="Z282" s="35"/>
      <c r="AA282" s="35"/>
      <c r="AB282" s="35"/>
      <c r="AC282" s="35"/>
      <c r="AD282" s="35"/>
      <c r="AE282" s="35"/>
      <c r="AR282" s="183" t="s">
        <v>130</v>
      </c>
      <c r="AT282" s="183" t="s">
        <v>132</v>
      </c>
      <c r="AU282" s="183" t="s">
        <v>80</v>
      </c>
      <c r="AY282" s="16" t="s">
        <v>131</v>
      </c>
      <c r="BE282" s="184">
        <f>IF(N282="základní",J282,0)</f>
        <v>0</v>
      </c>
      <c r="BF282" s="184">
        <f>IF(N282="snížená",J282,0)</f>
        <v>0</v>
      </c>
      <c r="BG282" s="184">
        <f>IF(N282="zákl. přenesená",J282,0)</f>
        <v>0</v>
      </c>
      <c r="BH282" s="184">
        <f>IF(N282="sníž. přenesená",J282,0)</f>
        <v>0</v>
      </c>
      <c r="BI282" s="184">
        <f>IF(N282="nulová",J282,0)</f>
        <v>0</v>
      </c>
      <c r="BJ282" s="16" t="s">
        <v>80</v>
      </c>
      <c r="BK282" s="184">
        <f>ROUND(I282*H282,2)</f>
        <v>0</v>
      </c>
      <c r="BL282" s="16" t="s">
        <v>130</v>
      </c>
      <c r="BM282" s="183" t="s">
        <v>1253</v>
      </c>
    </row>
    <row r="283" s="2" customFormat="1">
      <c r="A283" s="35"/>
      <c r="B283" s="36"/>
      <c r="C283" s="35"/>
      <c r="D283" s="185" t="s">
        <v>138</v>
      </c>
      <c r="E283" s="35"/>
      <c r="F283" s="186" t="s">
        <v>1254</v>
      </c>
      <c r="G283" s="35"/>
      <c r="H283" s="35"/>
      <c r="I283" s="187"/>
      <c r="J283" s="35"/>
      <c r="K283" s="35"/>
      <c r="L283" s="36"/>
      <c r="M283" s="188"/>
      <c r="N283" s="189"/>
      <c r="O283" s="74"/>
      <c r="P283" s="74"/>
      <c r="Q283" s="74"/>
      <c r="R283" s="74"/>
      <c r="S283" s="74"/>
      <c r="T283" s="75"/>
      <c r="U283" s="35"/>
      <c r="V283" s="35"/>
      <c r="W283" s="35"/>
      <c r="X283" s="35"/>
      <c r="Y283" s="35"/>
      <c r="Z283" s="35"/>
      <c r="AA283" s="35"/>
      <c r="AB283" s="35"/>
      <c r="AC283" s="35"/>
      <c r="AD283" s="35"/>
      <c r="AE283" s="35"/>
      <c r="AT283" s="16" t="s">
        <v>138</v>
      </c>
      <c r="AU283" s="16" t="s">
        <v>80</v>
      </c>
    </row>
    <row r="284" s="2" customFormat="1" ht="24.15" customHeight="1">
      <c r="A284" s="35"/>
      <c r="B284" s="171"/>
      <c r="C284" s="172" t="s">
        <v>724</v>
      </c>
      <c r="D284" s="172" t="s">
        <v>132</v>
      </c>
      <c r="E284" s="173" t="s">
        <v>1255</v>
      </c>
      <c r="F284" s="174" t="s">
        <v>1256</v>
      </c>
      <c r="G284" s="175" t="s">
        <v>434</v>
      </c>
      <c r="H284" s="176">
        <v>61.229999999999997</v>
      </c>
      <c r="I284" s="177"/>
      <c r="J284" s="178">
        <f>ROUND(I284*H284,2)</f>
        <v>0</v>
      </c>
      <c r="K284" s="174" t="s">
        <v>1</v>
      </c>
      <c r="L284" s="36"/>
      <c r="M284" s="179" t="s">
        <v>1</v>
      </c>
      <c r="N284" s="180" t="s">
        <v>38</v>
      </c>
      <c r="O284" s="74"/>
      <c r="P284" s="181">
        <f>O284*H284</f>
        <v>0</v>
      </c>
      <c r="Q284" s="181">
        <v>0.0039500000000000004</v>
      </c>
      <c r="R284" s="181">
        <f>Q284*H284</f>
        <v>0.2418585</v>
      </c>
      <c r="S284" s="181">
        <v>0</v>
      </c>
      <c r="T284" s="182">
        <f>S284*H284</f>
        <v>0</v>
      </c>
      <c r="U284" s="35"/>
      <c r="V284" s="35"/>
      <c r="W284" s="35"/>
      <c r="X284" s="35"/>
      <c r="Y284" s="35"/>
      <c r="Z284" s="35"/>
      <c r="AA284" s="35"/>
      <c r="AB284" s="35"/>
      <c r="AC284" s="35"/>
      <c r="AD284" s="35"/>
      <c r="AE284" s="35"/>
      <c r="AR284" s="183" t="s">
        <v>130</v>
      </c>
      <c r="AT284" s="183" t="s">
        <v>132</v>
      </c>
      <c r="AU284" s="183" t="s">
        <v>80</v>
      </c>
      <c r="AY284" s="16" t="s">
        <v>131</v>
      </c>
      <c r="BE284" s="184">
        <f>IF(N284="základní",J284,0)</f>
        <v>0</v>
      </c>
      <c r="BF284" s="184">
        <f>IF(N284="snížená",J284,0)</f>
        <v>0</v>
      </c>
      <c r="BG284" s="184">
        <f>IF(N284="zákl. přenesená",J284,0)</f>
        <v>0</v>
      </c>
      <c r="BH284" s="184">
        <f>IF(N284="sníž. přenesená",J284,0)</f>
        <v>0</v>
      </c>
      <c r="BI284" s="184">
        <f>IF(N284="nulová",J284,0)</f>
        <v>0</v>
      </c>
      <c r="BJ284" s="16" t="s">
        <v>80</v>
      </c>
      <c r="BK284" s="184">
        <f>ROUND(I284*H284,2)</f>
        <v>0</v>
      </c>
      <c r="BL284" s="16" t="s">
        <v>130</v>
      </c>
      <c r="BM284" s="183" t="s">
        <v>1257</v>
      </c>
    </row>
    <row r="285" s="2" customFormat="1">
      <c r="A285" s="35"/>
      <c r="B285" s="36"/>
      <c r="C285" s="35"/>
      <c r="D285" s="185" t="s">
        <v>138</v>
      </c>
      <c r="E285" s="35"/>
      <c r="F285" s="186" t="s">
        <v>1258</v>
      </c>
      <c r="G285" s="35"/>
      <c r="H285" s="35"/>
      <c r="I285" s="187"/>
      <c r="J285" s="35"/>
      <c r="K285" s="35"/>
      <c r="L285" s="36"/>
      <c r="M285" s="188"/>
      <c r="N285" s="189"/>
      <c r="O285" s="74"/>
      <c r="P285" s="74"/>
      <c r="Q285" s="74"/>
      <c r="R285" s="74"/>
      <c r="S285" s="74"/>
      <c r="T285" s="75"/>
      <c r="U285" s="35"/>
      <c r="V285" s="35"/>
      <c r="W285" s="35"/>
      <c r="X285" s="35"/>
      <c r="Y285" s="35"/>
      <c r="Z285" s="35"/>
      <c r="AA285" s="35"/>
      <c r="AB285" s="35"/>
      <c r="AC285" s="35"/>
      <c r="AD285" s="35"/>
      <c r="AE285" s="35"/>
      <c r="AT285" s="16" t="s">
        <v>138</v>
      </c>
      <c r="AU285" s="16" t="s">
        <v>80</v>
      </c>
    </row>
    <row r="286" s="12" customFormat="1">
      <c r="A286" s="12"/>
      <c r="B286" s="199"/>
      <c r="C286" s="12"/>
      <c r="D286" s="185" t="s">
        <v>386</v>
      </c>
      <c r="E286" s="200" t="s">
        <v>730</v>
      </c>
      <c r="F286" s="201" t="s">
        <v>1259</v>
      </c>
      <c r="G286" s="12"/>
      <c r="H286" s="202">
        <v>61.229999999999997</v>
      </c>
      <c r="I286" s="203"/>
      <c r="J286" s="12"/>
      <c r="K286" s="12"/>
      <c r="L286" s="199"/>
      <c r="M286" s="204"/>
      <c r="N286" s="205"/>
      <c r="O286" s="205"/>
      <c r="P286" s="205"/>
      <c r="Q286" s="205"/>
      <c r="R286" s="205"/>
      <c r="S286" s="205"/>
      <c r="T286" s="206"/>
      <c r="U286" s="12"/>
      <c r="V286" s="12"/>
      <c r="W286" s="12"/>
      <c r="X286" s="12"/>
      <c r="Y286" s="12"/>
      <c r="Z286" s="12"/>
      <c r="AA286" s="12"/>
      <c r="AB286" s="12"/>
      <c r="AC286" s="12"/>
      <c r="AD286" s="12"/>
      <c r="AE286" s="12"/>
      <c r="AT286" s="200" t="s">
        <v>386</v>
      </c>
      <c r="AU286" s="200" t="s">
        <v>80</v>
      </c>
      <c r="AV286" s="12" t="s">
        <v>86</v>
      </c>
      <c r="AW286" s="12" t="s">
        <v>30</v>
      </c>
      <c r="AX286" s="12" t="s">
        <v>80</v>
      </c>
      <c r="AY286" s="200" t="s">
        <v>131</v>
      </c>
    </row>
    <row r="287" s="2" customFormat="1" ht="21.75" customHeight="1">
      <c r="A287" s="35"/>
      <c r="B287" s="171"/>
      <c r="C287" s="172" t="s">
        <v>735</v>
      </c>
      <c r="D287" s="172" t="s">
        <v>132</v>
      </c>
      <c r="E287" s="173" t="s">
        <v>1260</v>
      </c>
      <c r="F287" s="174" t="s">
        <v>1261</v>
      </c>
      <c r="G287" s="175" t="s">
        <v>434</v>
      </c>
      <c r="H287" s="176">
        <v>132.18000000000001</v>
      </c>
      <c r="I287" s="177"/>
      <c r="J287" s="178">
        <f>ROUND(I287*H287,2)</f>
        <v>0</v>
      </c>
      <c r="K287" s="174" t="s">
        <v>381</v>
      </c>
      <c r="L287" s="36"/>
      <c r="M287" s="179" t="s">
        <v>1</v>
      </c>
      <c r="N287" s="180" t="s">
        <v>38</v>
      </c>
      <c r="O287" s="74"/>
      <c r="P287" s="181">
        <f>O287*H287</f>
        <v>0</v>
      </c>
      <c r="Q287" s="181">
        <v>0.00107</v>
      </c>
      <c r="R287" s="181">
        <f>Q287*H287</f>
        <v>0.14143260000000002</v>
      </c>
      <c r="S287" s="181">
        <v>0</v>
      </c>
      <c r="T287" s="182">
        <f>S287*H287</f>
        <v>0</v>
      </c>
      <c r="U287" s="35"/>
      <c r="V287" s="35"/>
      <c r="W287" s="35"/>
      <c r="X287" s="35"/>
      <c r="Y287" s="35"/>
      <c r="Z287" s="35"/>
      <c r="AA287" s="35"/>
      <c r="AB287" s="35"/>
      <c r="AC287" s="35"/>
      <c r="AD287" s="35"/>
      <c r="AE287" s="35"/>
      <c r="AR287" s="183" t="s">
        <v>130</v>
      </c>
      <c r="AT287" s="183" t="s">
        <v>132</v>
      </c>
      <c r="AU287" s="183" t="s">
        <v>80</v>
      </c>
      <c r="AY287" s="16" t="s">
        <v>131</v>
      </c>
      <c r="BE287" s="184">
        <f>IF(N287="základní",J287,0)</f>
        <v>0</v>
      </c>
      <c r="BF287" s="184">
        <f>IF(N287="snížená",J287,0)</f>
        <v>0</v>
      </c>
      <c r="BG287" s="184">
        <f>IF(N287="zákl. přenesená",J287,0)</f>
        <v>0</v>
      </c>
      <c r="BH287" s="184">
        <f>IF(N287="sníž. přenesená",J287,0)</f>
        <v>0</v>
      </c>
      <c r="BI287" s="184">
        <f>IF(N287="nulová",J287,0)</f>
        <v>0</v>
      </c>
      <c r="BJ287" s="16" t="s">
        <v>80</v>
      </c>
      <c r="BK287" s="184">
        <f>ROUND(I287*H287,2)</f>
        <v>0</v>
      </c>
      <c r="BL287" s="16" t="s">
        <v>130</v>
      </c>
      <c r="BM287" s="183" t="s">
        <v>1262</v>
      </c>
    </row>
    <row r="288" s="2" customFormat="1">
      <c r="A288" s="35"/>
      <c r="B288" s="36"/>
      <c r="C288" s="35"/>
      <c r="D288" s="185" t="s">
        <v>138</v>
      </c>
      <c r="E288" s="35"/>
      <c r="F288" s="186" t="s">
        <v>1263</v>
      </c>
      <c r="G288" s="35"/>
      <c r="H288" s="35"/>
      <c r="I288" s="187"/>
      <c r="J288" s="35"/>
      <c r="K288" s="35"/>
      <c r="L288" s="36"/>
      <c r="M288" s="188"/>
      <c r="N288" s="189"/>
      <c r="O288" s="74"/>
      <c r="P288" s="74"/>
      <c r="Q288" s="74"/>
      <c r="R288" s="74"/>
      <c r="S288" s="74"/>
      <c r="T288" s="75"/>
      <c r="U288" s="35"/>
      <c r="V288" s="35"/>
      <c r="W288" s="35"/>
      <c r="X288" s="35"/>
      <c r="Y288" s="35"/>
      <c r="Z288" s="35"/>
      <c r="AA288" s="35"/>
      <c r="AB288" s="35"/>
      <c r="AC288" s="35"/>
      <c r="AD288" s="35"/>
      <c r="AE288" s="35"/>
      <c r="AT288" s="16" t="s">
        <v>138</v>
      </c>
      <c r="AU288" s="16" t="s">
        <v>80</v>
      </c>
    </row>
    <row r="289" s="2" customFormat="1">
      <c r="A289" s="35"/>
      <c r="B289" s="36"/>
      <c r="C289" s="35"/>
      <c r="D289" s="197" t="s">
        <v>384</v>
      </c>
      <c r="E289" s="35"/>
      <c r="F289" s="198" t="s">
        <v>1264</v>
      </c>
      <c r="G289" s="35"/>
      <c r="H289" s="35"/>
      <c r="I289" s="187"/>
      <c r="J289" s="35"/>
      <c r="K289" s="35"/>
      <c r="L289" s="36"/>
      <c r="M289" s="188"/>
      <c r="N289" s="189"/>
      <c r="O289" s="74"/>
      <c r="P289" s="74"/>
      <c r="Q289" s="74"/>
      <c r="R289" s="74"/>
      <c r="S289" s="74"/>
      <c r="T289" s="75"/>
      <c r="U289" s="35"/>
      <c r="V289" s="35"/>
      <c r="W289" s="35"/>
      <c r="X289" s="35"/>
      <c r="Y289" s="35"/>
      <c r="Z289" s="35"/>
      <c r="AA289" s="35"/>
      <c r="AB289" s="35"/>
      <c r="AC289" s="35"/>
      <c r="AD289" s="35"/>
      <c r="AE289" s="35"/>
      <c r="AT289" s="16" t="s">
        <v>384</v>
      </c>
      <c r="AU289" s="16" t="s">
        <v>80</v>
      </c>
    </row>
    <row r="290" s="12" customFormat="1">
      <c r="A290" s="12"/>
      <c r="B290" s="199"/>
      <c r="C290" s="12"/>
      <c r="D290" s="185" t="s">
        <v>386</v>
      </c>
      <c r="E290" s="200" t="s">
        <v>741</v>
      </c>
      <c r="F290" s="201" t="s">
        <v>1265</v>
      </c>
      <c r="G290" s="12"/>
      <c r="H290" s="202">
        <v>132.18000000000001</v>
      </c>
      <c r="I290" s="203"/>
      <c r="J290" s="12"/>
      <c r="K290" s="12"/>
      <c r="L290" s="199"/>
      <c r="M290" s="204"/>
      <c r="N290" s="205"/>
      <c r="O290" s="205"/>
      <c r="P290" s="205"/>
      <c r="Q290" s="205"/>
      <c r="R290" s="205"/>
      <c r="S290" s="205"/>
      <c r="T290" s="206"/>
      <c r="U290" s="12"/>
      <c r="V290" s="12"/>
      <c r="W290" s="12"/>
      <c r="X290" s="12"/>
      <c r="Y290" s="12"/>
      <c r="Z290" s="12"/>
      <c r="AA290" s="12"/>
      <c r="AB290" s="12"/>
      <c r="AC290" s="12"/>
      <c r="AD290" s="12"/>
      <c r="AE290" s="12"/>
      <c r="AT290" s="200" t="s">
        <v>386</v>
      </c>
      <c r="AU290" s="200" t="s">
        <v>80</v>
      </c>
      <c r="AV290" s="12" t="s">
        <v>86</v>
      </c>
      <c r="AW290" s="12" t="s">
        <v>30</v>
      </c>
      <c r="AX290" s="12" t="s">
        <v>80</v>
      </c>
      <c r="AY290" s="200" t="s">
        <v>131</v>
      </c>
    </row>
    <row r="291" s="11" customFormat="1" ht="25.92" customHeight="1">
      <c r="A291" s="11"/>
      <c r="B291" s="160"/>
      <c r="C291" s="11"/>
      <c r="D291" s="161" t="s">
        <v>72</v>
      </c>
      <c r="E291" s="162" t="s">
        <v>130</v>
      </c>
      <c r="F291" s="162" t="s">
        <v>1266</v>
      </c>
      <c r="G291" s="11"/>
      <c r="H291" s="11"/>
      <c r="I291" s="163"/>
      <c r="J291" s="164">
        <f>BK291</f>
        <v>0</v>
      </c>
      <c r="K291" s="11"/>
      <c r="L291" s="160"/>
      <c r="M291" s="165"/>
      <c r="N291" s="166"/>
      <c r="O291" s="166"/>
      <c r="P291" s="167">
        <f>SUM(P292:P348)</f>
        <v>0</v>
      </c>
      <c r="Q291" s="166"/>
      <c r="R291" s="167">
        <f>SUM(R292:R348)</f>
        <v>38.632542569999998</v>
      </c>
      <c r="S291" s="166"/>
      <c r="T291" s="168">
        <f>SUM(T292:T348)</f>
        <v>0</v>
      </c>
      <c r="U291" s="11"/>
      <c r="V291" s="11"/>
      <c r="W291" s="11"/>
      <c r="X291" s="11"/>
      <c r="Y291" s="11"/>
      <c r="Z291" s="11"/>
      <c r="AA291" s="11"/>
      <c r="AB291" s="11"/>
      <c r="AC291" s="11"/>
      <c r="AD291" s="11"/>
      <c r="AE291" s="11"/>
      <c r="AR291" s="161" t="s">
        <v>130</v>
      </c>
      <c r="AT291" s="169" t="s">
        <v>72</v>
      </c>
      <c r="AU291" s="169" t="s">
        <v>73</v>
      </c>
      <c r="AY291" s="161" t="s">
        <v>131</v>
      </c>
      <c r="BK291" s="170">
        <f>SUM(BK292:BK348)</f>
        <v>0</v>
      </c>
    </row>
    <row r="292" s="2" customFormat="1" ht="24.15" customHeight="1">
      <c r="A292" s="35"/>
      <c r="B292" s="171"/>
      <c r="C292" s="172" t="s">
        <v>747</v>
      </c>
      <c r="D292" s="172" t="s">
        <v>132</v>
      </c>
      <c r="E292" s="173" t="s">
        <v>1267</v>
      </c>
      <c r="F292" s="174" t="s">
        <v>1268</v>
      </c>
      <c r="G292" s="175" t="s">
        <v>446</v>
      </c>
      <c r="H292" s="176">
        <v>160.21799999999999</v>
      </c>
      <c r="I292" s="177"/>
      <c r="J292" s="178">
        <f>ROUND(I292*H292,2)</f>
        <v>0</v>
      </c>
      <c r="K292" s="174" t="s">
        <v>381</v>
      </c>
      <c r="L292" s="36"/>
      <c r="M292" s="179" t="s">
        <v>1</v>
      </c>
      <c r="N292" s="180" t="s">
        <v>38</v>
      </c>
      <c r="O292" s="74"/>
      <c r="P292" s="181">
        <f>O292*H292</f>
        <v>0</v>
      </c>
      <c r="Q292" s="181">
        <v>0</v>
      </c>
      <c r="R292" s="181">
        <f>Q292*H292</f>
        <v>0</v>
      </c>
      <c r="S292" s="181">
        <v>0</v>
      </c>
      <c r="T292" s="182">
        <f>S292*H292</f>
        <v>0</v>
      </c>
      <c r="U292" s="35"/>
      <c r="V292" s="35"/>
      <c r="W292" s="35"/>
      <c r="X292" s="35"/>
      <c r="Y292" s="35"/>
      <c r="Z292" s="35"/>
      <c r="AA292" s="35"/>
      <c r="AB292" s="35"/>
      <c r="AC292" s="35"/>
      <c r="AD292" s="35"/>
      <c r="AE292" s="35"/>
      <c r="AR292" s="183" t="s">
        <v>130</v>
      </c>
      <c r="AT292" s="183" t="s">
        <v>132</v>
      </c>
      <c r="AU292" s="183" t="s">
        <v>80</v>
      </c>
      <c r="AY292" s="16" t="s">
        <v>131</v>
      </c>
      <c r="BE292" s="184">
        <f>IF(N292="základní",J292,0)</f>
        <v>0</v>
      </c>
      <c r="BF292" s="184">
        <f>IF(N292="snížená",J292,0)</f>
        <v>0</v>
      </c>
      <c r="BG292" s="184">
        <f>IF(N292="zákl. přenesená",J292,0)</f>
        <v>0</v>
      </c>
      <c r="BH292" s="184">
        <f>IF(N292="sníž. přenesená",J292,0)</f>
        <v>0</v>
      </c>
      <c r="BI292" s="184">
        <f>IF(N292="nulová",J292,0)</f>
        <v>0</v>
      </c>
      <c r="BJ292" s="16" t="s">
        <v>80</v>
      </c>
      <c r="BK292" s="184">
        <f>ROUND(I292*H292,2)</f>
        <v>0</v>
      </c>
      <c r="BL292" s="16" t="s">
        <v>130</v>
      </c>
      <c r="BM292" s="183" t="s">
        <v>1269</v>
      </c>
    </row>
    <row r="293" s="2" customFormat="1">
      <c r="A293" s="35"/>
      <c r="B293" s="36"/>
      <c r="C293" s="35"/>
      <c r="D293" s="185" t="s">
        <v>138</v>
      </c>
      <c r="E293" s="35"/>
      <c r="F293" s="186" t="s">
        <v>1270</v>
      </c>
      <c r="G293" s="35"/>
      <c r="H293" s="35"/>
      <c r="I293" s="187"/>
      <c r="J293" s="35"/>
      <c r="K293" s="35"/>
      <c r="L293" s="36"/>
      <c r="M293" s="188"/>
      <c r="N293" s="189"/>
      <c r="O293" s="74"/>
      <c r="P293" s="74"/>
      <c r="Q293" s="74"/>
      <c r="R293" s="74"/>
      <c r="S293" s="74"/>
      <c r="T293" s="75"/>
      <c r="U293" s="35"/>
      <c r="V293" s="35"/>
      <c r="W293" s="35"/>
      <c r="X293" s="35"/>
      <c r="Y293" s="35"/>
      <c r="Z293" s="35"/>
      <c r="AA293" s="35"/>
      <c r="AB293" s="35"/>
      <c r="AC293" s="35"/>
      <c r="AD293" s="35"/>
      <c r="AE293" s="35"/>
      <c r="AT293" s="16" t="s">
        <v>138</v>
      </c>
      <c r="AU293" s="16" t="s">
        <v>80</v>
      </c>
    </row>
    <row r="294" s="2" customFormat="1">
      <c r="A294" s="35"/>
      <c r="B294" s="36"/>
      <c r="C294" s="35"/>
      <c r="D294" s="197" t="s">
        <v>384</v>
      </c>
      <c r="E294" s="35"/>
      <c r="F294" s="198" t="s">
        <v>1271</v>
      </c>
      <c r="G294" s="35"/>
      <c r="H294" s="35"/>
      <c r="I294" s="187"/>
      <c r="J294" s="35"/>
      <c r="K294" s="35"/>
      <c r="L294" s="36"/>
      <c r="M294" s="188"/>
      <c r="N294" s="189"/>
      <c r="O294" s="74"/>
      <c r="P294" s="74"/>
      <c r="Q294" s="74"/>
      <c r="R294" s="74"/>
      <c r="S294" s="74"/>
      <c r="T294" s="75"/>
      <c r="U294" s="35"/>
      <c r="V294" s="35"/>
      <c r="W294" s="35"/>
      <c r="X294" s="35"/>
      <c r="Y294" s="35"/>
      <c r="Z294" s="35"/>
      <c r="AA294" s="35"/>
      <c r="AB294" s="35"/>
      <c r="AC294" s="35"/>
      <c r="AD294" s="35"/>
      <c r="AE294" s="35"/>
      <c r="AT294" s="16" t="s">
        <v>384</v>
      </c>
      <c r="AU294" s="16" t="s">
        <v>80</v>
      </c>
    </row>
    <row r="295" s="12" customFormat="1">
      <c r="A295" s="12"/>
      <c r="B295" s="199"/>
      <c r="C295" s="12"/>
      <c r="D295" s="185" t="s">
        <v>386</v>
      </c>
      <c r="E295" s="200" t="s">
        <v>753</v>
      </c>
      <c r="F295" s="201" t="s">
        <v>1272</v>
      </c>
      <c r="G295" s="12"/>
      <c r="H295" s="202">
        <v>160.21799999999999</v>
      </c>
      <c r="I295" s="203"/>
      <c r="J295" s="12"/>
      <c r="K295" s="12"/>
      <c r="L295" s="199"/>
      <c r="M295" s="204"/>
      <c r="N295" s="205"/>
      <c r="O295" s="205"/>
      <c r="P295" s="205"/>
      <c r="Q295" s="205"/>
      <c r="R295" s="205"/>
      <c r="S295" s="205"/>
      <c r="T295" s="206"/>
      <c r="U295" s="12"/>
      <c r="V295" s="12"/>
      <c r="W295" s="12"/>
      <c r="X295" s="12"/>
      <c r="Y295" s="12"/>
      <c r="Z295" s="12"/>
      <c r="AA295" s="12"/>
      <c r="AB295" s="12"/>
      <c r="AC295" s="12"/>
      <c r="AD295" s="12"/>
      <c r="AE295" s="12"/>
      <c r="AT295" s="200" t="s">
        <v>386</v>
      </c>
      <c r="AU295" s="200" t="s">
        <v>80</v>
      </c>
      <c r="AV295" s="12" t="s">
        <v>86</v>
      </c>
      <c r="AW295" s="12" t="s">
        <v>30</v>
      </c>
      <c r="AX295" s="12" t="s">
        <v>80</v>
      </c>
      <c r="AY295" s="200" t="s">
        <v>131</v>
      </c>
    </row>
    <row r="296" s="2" customFormat="1" ht="21.75" customHeight="1">
      <c r="A296" s="35"/>
      <c r="B296" s="171"/>
      <c r="C296" s="172" t="s">
        <v>756</v>
      </c>
      <c r="D296" s="172" t="s">
        <v>132</v>
      </c>
      <c r="E296" s="173" t="s">
        <v>1273</v>
      </c>
      <c r="F296" s="174" t="s">
        <v>1274</v>
      </c>
      <c r="G296" s="175" t="s">
        <v>495</v>
      </c>
      <c r="H296" s="176">
        <v>24.033000000000001</v>
      </c>
      <c r="I296" s="177"/>
      <c r="J296" s="178">
        <f>ROUND(I296*H296,2)</f>
        <v>0</v>
      </c>
      <c r="K296" s="174" t="s">
        <v>381</v>
      </c>
      <c r="L296" s="36"/>
      <c r="M296" s="179" t="s">
        <v>1</v>
      </c>
      <c r="N296" s="180" t="s">
        <v>38</v>
      </c>
      <c r="O296" s="74"/>
      <c r="P296" s="181">
        <f>O296*H296</f>
        <v>0</v>
      </c>
      <c r="Q296" s="181">
        <v>1.0492699999999999</v>
      </c>
      <c r="R296" s="181">
        <f>Q296*H296</f>
        <v>25.217105910000001</v>
      </c>
      <c r="S296" s="181">
        <v>0</v>
      </c>
      <c r="T296" s="182">
        <f>S296*H296</f>
        <v>0</v>
      </c>
      <c r="U296" s="35"/>
      <c r="V296" s="35"/>
      <c r="W296" s="35"/>
      <c r="X296" s="35"/>
      <c r="Y296" s="35"/>
      <c r="Z296" s="35"/>
      <c r="AA296" s="35"/>
      <c r="AB296" s="35"/>
      <c r="AC296" s="35"/>
      <c r="AD296" s="35"/>
      <c r="AE296" s="35"/>
      <c r="AR296" s="183" t="s">
        <v>130</v>
      </c>
      <c r="AT296" s="183" t="s">
        <v>132</v>
      </c>
      <c r="AU296" s="183" t="s">
        <v>80</v>
      </c>
      <c r="AY296" s="16" t="s">
        <v>131</v>
      </c>
      <c r="BE296" s="184">
        <f>IF(N296="základní",J296,0)</f>
        <v>0</v>
      </c>
      <c r="BF296" s="184">
        <f>IF(N296="snížená",J296,0)</f>
        <v>0</v>
      </c>
      <c r="BG296" s="184">
        <f>IF(N296="zákl. přenesená",J296,0)</f>
        <v>0</v>
      </c>
      <c r="BH296" s="184">
        <f>IF(N296="sníž. přenesená",J296,0)</f>
        <v>0</v>
      </c>
      <c r="BI296" s="184">
        <f>IF(N296="nulová",J296,0)</f>
        <v>0</v>
      </c>
      <c r="BJ296" s="16" t="s">
        <v>80</v>
      </c>
      <c r="BK296" s="184">
        <f>ROUND(I296*H296,2)</f>
        <v>0</v>
      </c>
      <c r="BL296" s="16" t="s">
        <v>130</v>
      </c>
      <c r="BM296" s="183" t="s">
        <v>1275</v>
      </c>
    </row>
    <row r="297" s="2" customFormat="1">
      <c r="A297" s="35"/>
      <c r="B297" s="36"/>
      <c r="C297" s="35"/>
      <c r="D297" s="185" t="s">
        <v>138</v>
      </c>
      <c r="E297" s="35"/>
      <c r="F297" s="186" t="s">
        <v>1276</v>
      </c>
      <c r="G297" s="35"/>
      <c r="H297" s="35"/>
      <c r="I297" s="187"/>
      <c r="J297" s="35"/>
      <c r="K297" s="35"/>
      <c r="L297" s="36"/>
      <c r="M297" s="188"/>
      <c r="N297" s="189"/>
      <c r="O297" s="74"/>
      <c r="P297" s="74"/>
      <c r="Q297" s="74"/>
      <c r="R297" s="74"/>
      <c r="S297" s="74"/>
      <c r="T297" s="75"/>
      <c r="U297" s="35"/>
      <c r="V297" s="35"/>
      <c r="W297" s="35"/>
      <c r="X297" s="35"/>
      <c r="Y297" s="35"/>
      <c r="Z297" s="35"/>
      <c r="AA297" s="35"/>
      <c r="AB297" s="35"/>
      <c r="AC297" s="35"/>
      <c r="AD297" s="35"/>
      <c r="AE297" s="35"/>
      <c r="AT297" s="16" t="s">
        <v>138</v>
      </c>
      <c r="AU297" s="16" t="s">
        <v>80</v>
      </c>
    </row>
    <row r="298" s="2" customFormat="1">
      <c r="A298" s="35"/>
      <c r="B298" s="36"/>
      <c r="C298" s="35"/>
      <c r="D298" s="197" t="s">
        <v>384</v>
      </c>
      <c r="E298" s="35"/>
      <c r="F298" s="198" t="s">
        <v>1277</v>
      </c>
      <c r="G298" s="35"/>
      <c r="H298" s="35"/>
      <c r="I298" s="187"/>
      <c r="J298" s="35"/>
      <c r="K298" s="35"/>
      <c r="L298" s="36"/>
      <c r="M298" s="188"/>
      <c r="N298" s="189"/>
      <c r="O298" s="74"/>
      <c r="P298" s="74"/>
      <c r="Q298" s="74"/>
      <c r="R298" s="74"/>
      <c r="S298" s="74"/>
      <c r="T298" s="75"/>
      <c r="U298" s="35"/>
      <c r="V298" s="35"/>
      <c r="W298" s="35"/>
      <c r="X298" s="35"/>
      <c r="Y298" s="35"/>
      <c r="Z298" s="35"/>
      <c r="AA298" s="35"/>
      <c r="AB298" s="35"/>
      <c r="AC298" s="35"/>
      <c r="AD298" s="35"/>
      <c r="AE298" s="35"/>
      <c r="AT298" s="16" t="s">
        <v>384</v>
      </c>
      <c r="AU298" s="16" t="s">
        <v>80</v>
      </c>
    </row>
    <row r="299" s="12" customFormat="1">
      <c r="A299" s="12"/>
      <c r="B299" s="199"/>
      <c r="C299" s="12"/>
      <c r="D299" s="185" t="s">
        <v>386</v>
      </c>
      <c r="E299" s="200" t="s">
        <v>762</v>
      </c>
      <c r="F299" s="201" t="s">
        <v>1278</v>
      </c>
      <c r="G299" s="12"/>
      <c r="H299" s="202">
        <v>24.033000000000001</v>
      </c>
      <c r="I299" s="203"/>
      <c r="J299" s="12"/>
      <c r="K299" s="12"/>
      <c r="L299" s="199"/>
      <c r="M299" s="204"/>
      <c r="N299" s="205"/>
      <c r="O299" s="205"/>
      <c r="P299" s="205"/>
      <c r="Q299" s="205"/>
      <c r="R299" s="205"/>
      <c r="S299" s="205"/>
      <c r="T299" s="206"/>
      <c r="U299" s="12"/>
      <c r="V299" s="12"/>
      <c r="W299" s="12"/>
      <c r="X299" s="12"/>
      <c r="Y299" s="12"/>
      <c r="Z299" s="12"/>
      <c r="AA299" s="12"/>
      <c r="AB299" s="12"/>
      <c r="AC299" s="12"/>
      <c r="AD299" s="12"/>
      <c r="AE299" s="12"/>
      <c r="AT299" s="200" t="s">
        <v>386</v>
      </c>
      <c r="AU299" s="200" t="s">
        <v>80</v>
      </c>
      <c r="AV299" s="12" t="s">
        <v>86</v>
      </c>
      <c r="AW299" s="12" t="s">
        <v>30</v>
      </c>
      <c r="AX299" s="12" t="s">
        <v>80</v>
      </c>
      <c r="AY299" s="200" t="s">
        <v>131</v>
      </c>
    </row>
    <row r="300" s="2" customFormat="1" ht="21.75" customHeight="1">
      <c r="A300" s="35"/>
      <c r="B300" s="171"/>
      <c r="C300" s="172" t="s">
        <v>765</v>
      </c>
      <c r="D300" s="172" t="s">
        <v>132</v>
      </c>
      <c r="E300" s="173" t="s">
        <v>1279</v>
      </c>
      <c r="F300" s="174" t="s">
        <v>1280</v>
      </c>
      <c r="G300" s="175" t="s">
        <v>446</v>
      </c>
      <c r="H300" s="176">
        <v>48.756</v>
      </c>
      <c r="I300" s="177"/>
      <c r="J300" s="178">
        <f>ROUND(I300*H300,2)</f>
        <v>0</v>
      </c>
      <c r="K300" s="174" t="s">
        <v>381</v>
      </c>
      <c r="L300" s="36"/>
      <c r="M300" s="179" t="s">
        <v>1</v>
      </c>
      <c r="N300" s="180" t="s">
        <v>38</v>
      </c>
      <c r="O300" s="74"/>
      <c r="P300" s="181">
        <f>O300*H300</f>
        <v>0</v>
      </c>
      <c r="Q300" s="181">
        <v>0</v>
      </c>
      <c r="R300" s="181">
        <f>Q300*H300</f>
        <v>0</v>
      </c>
      <c r="S300" s="181">
        <v>0</v>
      </c>
      <c r="T300" s="182">
        <f>S300*H300</f>
        <v>0</v>
      </c>
      <c r="U300" s="35"/>
      <c r="V300" s="35"/>
      <c r="W300" s="35"/>
      <c r="X300" s="35"/>
      <c r="Y300" s="35"/>
      <c r="Z300" s="35"/>
      <c r="AA300" s="35"/>
      <c r="AB300" s="35"/>
      <c r="AC300" s="35"/>
      <c r="AD300" s="35"/>
      <c r="AE300" s="35"/>
      <c r="AR300" s="183" t="s">
        <v>130</v>
      </c>
      <c r="AT300" s="183" t="s">
        <v>132</v>
      </c>
      <c r="AU300" s="183" t="s">
        <v>80</v>
      </c>
      <c r="AY300" s="16" t="s">
        <v>131</v>
      </c>
      <c r="BE300" s="184">
        <f>IF(N300="základní",J300,0)</f>
        <v>0</v>
      </c>
      <c r="BF300" s="184">
        <f>IF(N300="snížená",J300,0)</f>
        <v>0</v>
      </c>
      <c r="BG300" s="184">
        <f>IF(N300="zákl. přenesená",J300,0)</f>
        <v>0</v>
      </c>
      <c r="BH300" s="184">
        <f>IF(N300="sníž. přenesená",J300,0)</f>
        <v>0</v>
      </c>
      <c r="BI300" s="184">
        <f>IF(N300="nulová",J300,0)</f>
        <v>0</v>
      </c>
      <c r="BJ300" s="16" t="s">
        <v>80</v>
      </c>
      <c r="BK300" s="184">
        <f>ROUND(I300*H300,2)</f>
        <v>0</v>
      </c>
      <c r="BL300" s="16" t="s">
        <v>130</v>
      </c>
      <c r="BM300" s="183" t="s">
        <v>1281</v>
      </c>
    </row>
    <row r="301" s="2" customFormat="1">
      <c r="A301" s="35"/>
      <c r="B301" s="36"/>
      <c r="C301" s="35"/>
      <c r="D301" s="185" t="s">
        <v>138</v>
      </c>
      <c r="E301" s="35"/>
      <c r="F301" s="186" t="s">
        <v>1282</v>
      </c>
      <c r="G301" s="35"/>
      <c r="H301" s="35"/>
      <c r="I301" s="187"/>
      <c r="J301" s="35"/>
      <c r="K301" s="35"/>
      <c r="L301" s="36"/>
      <c r="M301" s="188"/>
      <c r="N301" s="189"/>
      <c r="O301" s="74"/>
      <c r="P301" s="74"/>
      <c r="Q301" s="74"/>
      <c r="R301" s="74"/>
      <c r="S301" s="74"/>
      <c r="T301" s="75"/>
      <c r="U301" s="35"/>
      <c r="V301" s="35"/>
      <c r="W301" s="35"/>
      <c r="X301" s="35"/>
      <c r="Y301" s="35"/>
      <c r="Z301" s="35"/>
      <c r="AA301" s="35"/>
      <c r="AB301" s="35"/>
      <c r="AC301" s="35"/>
      <c r="AD301" s="35"/>
      <c r="AE301" s="35"/>
      <c r="AT301" s="16" t="s">
        <v>138</v>
      </c>
      <c r="AU301" s="16" t="s">
        <v>80</v>
      </c>
    </row>
    <row r="302" s="2" customFormat="1">
      <c r="A302" s="35"/>
      <c r="B302" s="36"/>
      <c r="C302" s="35"/>
      <c r="D302" s="197" t="s">
        <v>384</v>
      </c>
      <c r="E302" s="35"/>
      <c r="F302" s="198" t="s">
        <v>1283</v>
      </c>
      <c r="G302" s="35"/>
      <c r="H302" s="35"/>
      <c r="I302" s="187"/>
      <c r="J302" s="35"/>
      <c r="K302" s="35"/>
      <c r="L302" s="36"/>
      <c r="M302" s="188"/>
      <c r="N302" s="189"/>
      <c r="O302" s="74"/>
      <c r="P302" s="74"/>
      <c r="Q302" s="74"/>
      <c r="R302" s="74"/>
      <c r="S302" s="74"/>
      <c r="T302" s="75"/>
      <c r="U302" s="35"/>
      <c r="V302" s="35"/>
      <c r="W302" s="35"/>
      <c r="X302" s="35"/>
      <c r="Y302" s="35"/>
      <c r="Z302" s="35"/>
      <c r="AA302" s="35"/>
      <c r="AB302" s="35"/>
      <c r="AC302" s="35"/>
      <c r="AD302" s="35"/>
      <c r="AE302" s="35"/>
      <c r="AT302" s="16" t="s">
        <v>384</v>
      </c>
      <c r="AU302" s="16" t="s">
        <v>80</v>
      </c>
    </row>
    <row r="303" s="12" customFormat="1">
      <c r="A303" s="12"/>
      <c r="B303" s="199"/>
      <c r="C303" s="12"/>
      <c r="D303" s="185" t="s">
        <v>386</v>
      </c>
      <c r="E303" s="200" t="s">
        <v>771</v>
      </c>
      <c r="F303" s="201" t="s">
        <v>1284</v>
      </c>
      <c r="G303" s="12"/>
      <c r="H303" s="202">
        <v>48.756</v>
      </c>
      <c r="I303" s="203"/>
      <c r="J303" s="12"/>
      <c r="K303" s="12"/>
      <c r="L303" s="199"/>
      <c r="M303" s="204"/>
      <c r="N303" s="205"/>
      <c r="O303" s="205"/>
      <c r="P303" s="205"/>
      <c r="Q303" s="205"/>
      <c r="R303" s="205"/>
      <c r="S303" s="205"/>
      <c r="T303" s="206"/>
      <c r="U303" s="12"/>
      <c r="V303" s="12"/>
      <c r="W303" s="12"/>
      <c r="X303" s="12"/>
      <c r="Y303" s="12"/>
      <c r="Z303" s="12"/>
      <c r="AA303" s="12"/>
      <c r="AB303" s="12"/>
      <c r="AC303" s="12"/>
      <c r="AD303" s="12"/>
      <c r="AE303" s="12"/>
      <c r="AT303" s="200" t="s">
        <v>386</v>
      </c>
      <c r="AU303" s="200" t="s">
        <v>80</v>
      </c>
      <c r="AV303" s="12" t="s">
        <v>86</v>
      </c>
      <c r="AW303" s="12" t="s">
        <v>30</v>
      </c>
      <c r="AX303" s="12" t="s">
        <v>80</v>
      </c>
      <c r="AY303" s="200" t="s">
        <v>131</v>
      </c>
    </row>
    <row r="304" s="2" customFormat="1" ht="16.5" customHeight="1">
      <c r="A304" s="35"/>
      <c r="B304" s="171"/>
      <c r="C304" s="172" t="s">
        <v>774</v>
      </c>
      <c r="D304" s="172" t="s">
        <v>132</v>
      </c>
      <c r="E304" s="173" t="s">
        <v>1285</v>
      </c>
      <c r="F304" s="174" t="s">
        <v>1286</v>
      </c>
      <c r="G304" s="175" t="s">
        <v>380</v>
      </c>
      <c r="H304" s="176">
        <v>159.73599999999999</v>
      </c>
      <c r="I304" s="177"/>
      <c r="J304" s="178">
        <f>ROUND(I304*H304,2)</f>
        <v>0</v>
      </c>
      <c r="K304" s="174" t="s">
        <v>381</v>
      </c>
      <c r="L304" s="36"/>
      <c r="M304" s="179" t="s">
        <v>1</v>
      </c>
      <c r="N304" s="180" t="s">
        <v>38</v>
      </c>
      <c r="O304" s="74"/>
      <c r="P304" s="181">
        <f>O304*H304</f>
        <v>0</v>
      </c>
      <c r="Q304" s="181">
        <v>0.0049800000000000001</v>
      </c>
      <c r="R304" s="181">
        <f>Q304*H304</f>
        <v>0.79548527999999996</v>
      </c>
      <c r="S304" s="181">
        <v>0</v>
      </c>
      <c r="T304" s="182">
        <f>S304*H304</f>
        <v>0</v>
      </c>
      <c r="U304" s="35"/>
      <c r="V304" s="35"/>
      <c r="W304" s="35"/>
      <c r="X304" s="35"/>
      <c r="Y304" s="35"/>
      <c r="Z304" s="35"/>
      <c r="AA304" s="35"/>
      <c r="AB304" s="35"/>
      <c r="AC304" s="35"/>
      <c r="AD304" s="35"/>
      <c r="AE304" s="35"/>
      <c r="AR304" s="183" t="s">
        <v>130</v>
      </c>
      <c r="AT304" s="183" t="s">
        <v>132</v>
      </c>
      <c r="AU304" s="183" t="s">
        <v>80</v>
      </c>
      <c r="AY304" s="16" t="s">
        <v>131</v>
      </c>
      <c r="BE304" s="184">
        <f>IF(N304="základní",J304,0)</f>
        <v>0</v>
      </c>
      <c r="BF304" s="184">
        <f>IF(N304="snížená",J304,0)</f>
        <v>0</v>
      </c>
      <c r="BG304" s="184">
        <f>IF(N304="zákl. přenesená",J304,0)</f>
        <v>0</v>
      </c>
      <c r="BH304" s="184">
        <f>IF(N304="sníž. přenesená",J304,0)</f>
        <v>0</v>
      </c>
      <c r="BI304" s="184">
        <f>IF(N304="nulová",J304,0)</f>
        <v>0</v>
      </c>
      <c r="BJ304" s="16" t="s">
        <v>80</v>
      </c>
      <c r="BK304" s="184">
        <f>ROUND(I304*H304,2)</f>
        <v>0</v>
      </c>
      <c r="BL304" s="16" t="s">
        <v>130</v>
      </c>
      <c r="BM304" s="183" t="s">
        <v>1287</v>
      </c>
    </row>
    <row r="305" s="2" customFormat="1">
      <c r="A305" s="35"/>
      <c r="B305" s="36"/>
      <c r="C305" s="35"/>
      <c r="D305" s="185" t="s">
        <v>138</v>
      </c>
      <c r="E305" s="35"/>
      <c r="F305" s="186" t="s">
        <v>1288</v>
      </c>
      <c r="G305" s="35"/>
      <c r="H305" s="35"/>
      <c r="I305" s="187"/>
      <c r="J305" s="35"/>
      <c r="K305" s="35"/>
      <c r="L305" s="36"/>
      <c r="M305" s="188"/>
      <c r="N305" s="189"/>
      <c r="O305" s="74"/>
      <c r="P305" s="74"/>
      <c r="Q305" s="74"/>
      <c r="R305" s="74"/>
      <c r="S305" s="74"/>
      <c r="T305" s="75"/>
      <c r="U305" s="35"/>
      <c r="V305" s="35"/>
      <c r="W305" s="35"/>
      <c r="X305" s="35"/>
      <c r="Y305" s="35"/>
      <c r="Z305" s="35"/>
      <c r="AA305" s="35"/>
      <c r="AB305" s="35"/>
      <c r="AC305" s="35"/>
      <c r="AD305" s="35"/>
      <c r="AE305" s="35"/>
      <c r="AT305" s="16" t="s">
        <v>138</v>
      </c>
      <c r="AU305" s="16" t="s">
        <v>80</v>
      </c>
    </row>
    <row r="306" s="2" customFormat="1">
      <c r="A306" s="35"/>
      <c r="B306" s="36"/>
      <c r="C306" s="35"/>
      <c r="D306" s="197" t="s">
        <v>384</v>
      </c>
      <c r="E306" s="35"/>
      <c r="F306" s="198" t="s">
        <v>1289</v>
      </c>
      <c r="G306" s="35"/>
      <c r="H306" s="35"/>
      <c r="I306" s="187"/>
      <c r="J306" s="35"/>
      <c r="K306" s="35"/>
      <c r="L306" s="36"/>
      <c r="M306" s="188"/>
      <c r="N306" s="189"/>
      <c r="O306" s="74"/>
      <c r="P306" s="74"/>
      <c r="Q306" s="74"/>
      <c r="R306" s="74"/>
      <c r="S306" s="74"/>
      <c r="T306" s="75"/>
      <c r="U306" s="35"/>
      <c r="V306" s="35"/>
      <c r="W306" s="35"/>
      <c r="X306" s="35"/>
      <c r="Y306" s="35"/>
      <c r="Z306" s="35"/>
      <c r="AA306" s="35"/>
      <c r="AB306" s="35"/>
      <c r="AC306" s="35"/>
      <c r="AD306" s="35"/>
      <c r="AE306" s="35"/>
      <c r="AT306" s="16" t="s">
        <v>384</v>
      </c>
      <c r="AU306" s="16" t="s">
        <v>80</v>
      </c>
    </row>
    <row r="307" s="12" customFormat="1">
      <c r="A307" s="12"/>
      <c r="B307" s="199"/>
      <c r="C307" s="12"/>
      <c r="D307" s="185" t="s">
        <v>386</v>
      </c>
      <c r="E307" s="200" t="s">
        <v>780</v>
      </c>
      <c r="F307" s="201" t="s">
        <v>1290</v>
      </c>
      <c r="G307" s="12"/>
      <c r="H307" s="202">
        <v>159.73599999999999</v>
      </c>
      <c r="I307" s="203"/>
      <c r="J307" s="12"/>
      <c r="K307" s="12"/>
      <c r="L307" s="199"/>
      <c r="M307" s="204"/>
      <c r="N307" s="205"/>
      <c r="O307" s="205"/>
      <c r="P307" s="205"/>
      <c r="Q307" s="205"/>
      <c r="R307" s="205"/>
      <c r="S307" s="205"/>
      <c r="T307" s="206"/>
      <c r="U307" s="12"/>
      <c r="V307" s="12"/>
      <c r="W307" s="12"/>
      <c r="X307" s="12"/>
      <c r="Y307" s="12"/>
      <c r="Z307" s="12"/>
      <c r="AA307" s="12"/>
      <c r="AB307" s="12"/>
      <c r="AC307" s="12"/>
      <c r="AD307" s="12"/>
      <c r="AE307" s="12"/>
      <c r="AT307" s="200" t="s">
        <v>386</v>
      </c>
      <c r="AU307" s="200" t="s">
        <v>80</v>
      </c>
      <c r="AV307" s="12" t="s">
        <v>86</v>
      </c>
      <c r="AW307" s="12" t="s">
        <v>30</v>
      </c>
      <c r="AX307" s="12" t="s">
        <v>80</v>
      </c>
      <c r="AY307" s="200" t="s">
        <v>131</v>
      </c>
    </row>
    <row r="308" s="2" customFormat="1" ht="16.5" customHeight="1">
      <c r="A308" s="35"/>
      <c r="B308" s="171"/>
      <c r="C308" s="172" t="s">
        <v>783</v>
      </c>
      <c r="D308" s="172" t="s">
        <v>132</v>
      </c>
      <c r="E308" s="173" t="s">
        <v>1291</v>
      </c>
      <c r="F308" s="174" t="s">
        <v>1292</v>
      </c>
      <c r="G308" s="175" t="s">
        <v>380</v>
      </c>
      <c r="H308" s="176">
        <v>159.73599999999999</v>
      </c>
      <c r="I308" s="177"/>
      <c r="J308" s="178">
        <f>ROUND(I308*H308,2)</f>
        <v>0</v>
      </c>
      <c r="K308" s="174" t="s">
        <v>381</v>
      </c>
      <c r="L308" s="36"/>
      <c r="M308" s="179" t="s">
        <v>1</v>
      </c>
      <c r="N308" s="180" t="s">
        <v>38</v>
      </c>
      <c r="O308" s="74"/>
      <c r="P308" s="181">
        <f>O308*H308</f>
        <v>0</v>
      </c>
      <c r="Q308" s="181">
        <v>0</v>
      </c>
      <c r="R308" s="181">
        <f>Q308*H308</f>
        <v>0</v>
      </c>
      <c r="S308" s="181">
        <v>0</v>
      </c>
      <c r="T308" s="182">
        <f>S308*H308</f>
        <v>0</v>
      </c>
      <c r="U308" s="35"/>
      <c r="V308" s="35"/>
      <c r="W308" s="35"/>
      <c r="X308" s="35"/>
      <c r="Y308" s="35"/>
      <c r="Z308" s="35"/>
      <c r="AA308" s="35"/>
      <c r="AB308" s="35"/>
      <c r="AC308" s="35"/>
      <c r="AD308" s="35"/>
      <c r="AE308" s="35"/>
      <c r="AR308" s="183" t="s">
        <v>130</v>
      </c>
      <c r="AT308" s="183" t="s">
        <v>132</v>
      </c>
      <c r="AU308" s="183" t="s">
        <v>80</v>
      </c>
      <c r="AY308" s="16" t="s">
        <v>131</v>
      </c>
      <c r="BE308" s="184">
        <f>IF(N308="základní",J308,0)</f>
        <v>0</v>
      </c>
      <c r="BF308" s="184">
        <f>IF(N308="snížená",J308,0)</f>
        <v>0</v>
      </c>
      <c r="BG308" s="184">
        <f>IF(N308="zákl. přenesená",J308,0)</f>
        <v>0</v>
      </c>
      <c r="BH308" s="184">
        <f>IF(N308="sníž. přenesená",J308,0)</f>
        <v>0</v>
      </c>
      <c r="BI308" s="184">
        <f>IF(N308="nulová",J308,0)</f>
        <v>0</v>
      </c>
      <c r="BJ308" s="16" t="s">
        <v>80</v>
      </c>
      <c r="BK308" s="184">
        <f>ROUND(I308*H308,2)</f>
        <v>0</v>
      </c>
      <c r="BL308" s="16" t="s">
        <v>130</v>
      </c>
      <c r="BM308" s="183" t="s">
        <v>1293</v>
      </c>
    </row>
    <row r="309" s="2" customFormat="1">
      <c r="A309" s="35"/>
      <c r="B309" s="36"/>
      <c r="C309" s="35"/>
      <c r="D309" s="185" t="s">
        <v>138</v>
      </c>
      <c r="E309" s="35"/>
      <c r="F309" s="186" t="s">
        <v>1294</v>
      </c>
      <c r="G309" s="35"/>
      <c r="H309" s="35"/>
      <c r="I309" s="187"/>
      <c r="J309" s="35"/>
      <c r="K309" s="35"/>
      <c r="L309" s="36"/>
      <c r="M309" s="188"/>
      <c r="N309" s="189"/>
      <c r="O309" s="74"/>
      <c r="P309" s="74"/>
      <c r="Q309" s="74"/>
      <c r="R309" s="74"/>
      <c r="S309" s="74"/>
      <c r="T309" s="75"/>
      <c r="U309" s="35"/>
      <c r="V309" s="35"/>
      <c r="W309" s="35"/>
      <c r="X309" s="35"/>
      <c r="Y309" s="35"/>
      <c r="Z309" s="35"/>
      <c r="AA309" s="35"/>
      <c r="AB309" s="35"/>
      <c r="AC309" s="35"/>
      <c r="AD309" s="35"/>
      <c r="AE309" s="35"/>
      <c r="AT309" s="16" t="s">
        <v>138</v>
      </c>
      <c r="AU309" s="16" t="s">
        <v>80</v>
      </c>
    </row>
    <row r="310" s="2" customFormat="1">
      <c r="A310" s="35"/>
      <c r="B310" s="36"/>
      <c r="C310" s="35"/>
      <c r="D310" s="197" t="s">
        <v>384</v>
      </c>
      <c r="E310" s="35"/>
      <c r="F310" s="198" t="s">
        <v>1295</v>
      </c>
      <c r="G310" s="35"/>
      <c r="H310" s="35"/>
      <c r="I310" s="187"/>
      <c r="J310" s="35"/>
      <c r="K310" s="35"/>
      <c r="L310" s="36"/>
      <c r="M310" s="188"/>
      <c r="N310" s="189"/>
      <c r="O310" s="74"/>
      <c r="P310" s="74"/>
      <c r="Q310" s="74"/>
      <c r="R310" s="74"/>
      <c r="S310" s="74"/>
      <c r="T310" s="75"/>
      <c r="U310" s="35"/>
      <c r="V310" s="35"/>
      <c r="W310" s="35"/>
      <c r="X310" s="35"/>
      <c r="Y310" s="35"/>
      <c r="Z310" s="35"/>
      <c r="AA310" s="35"/>
      <c r="AB310" s="35"/>
      <c r="AC310" s="35"/>
      <c r="AD310" s="35"/>
      <c r="AE310" s="35"/>
      <c r="AT310" s="16" t="s">
        <v>384</v>
      </c>
      <c r="AU310" s="16" t="s">
        <v>80</v>
      </c>
    </row>
    <row r="311" s="2" customFormat="1" ht="16.5" customHeight="1">
      <c r="A311" s="35"/>
      <c r="B311" s="171"/>
      <c r="C311" s="172" t="s">
        <v>791</v>
      </c>
      <c r="D311" s="172" t="s">
        <v>132</v>
      </c>
      <c r="E311" s="173" t="s">
        <v>1296</v>
      </c>
      <c r="F311" s="174" t="s">
        <v>1297</v>
      </c>
      <c r="G311" s="175" t="s">
        <v>380</v>
      </c>
      <c r="H311" s="176">
        <v>115.075</v>
      </c>
      <c r="I311" s="177"/>
      <c r="J311" s="178">
        <f>ROUND(I311*H311,2)</f>
        <v>0</v>
      </c>
      <c r="K311" s="174" t="s">
        <v>381</v>
      </c>
      <c r="L311" s="36"/>
      <c r="M311" s="179" t="s">
        <v>1</v>
      </c>
      <c r="N311" s="180" t="s">
        <v>38</v>
      </c>
      <c r="O311" s="74"/>
      <c r="P311" s="181">
        <f>O311*H311</f>
        <v>0</v>
      </c>
      <c r="Q311" s="181">
        <v>0.021069999999999998</v>
      </c>
      <c r="R311" s="181">
        <f>Q311*H311</f>
        <v>2.4246302499999999</v>
      </c>
      <c r="S311" s="181">
        <v>0</v>
      </c>
      <c r="T311" s="182">
        <f>S311*H311</f>
        <v>0</v>
      </c>
      <c r="U311" s="35"/>
      <c r="V311" s="35"/>
      <c r="W311" s="35"/>
      <c r="X311" s="35"/>
      <c r="Y311" s="35"/>
      <c r="Z311" s="35"/>
      <c r="AA311" s="35"/>
      <c r="AB311" s="35"/>
      <c r="AC311" s="35"/>
      <c r="AD311" s="35"/>
      <c r="AE311" s="35"/>
      <c r="AR311" s="183" t="s">
        <v>130</v>
      </c>
      <c r="AT311" s="183" t="s">
        <v>132</v>
      </c>
      <c r="AU311" s="183" t="s">
        <v>80</v>
      </c>
      <c r="AY311" s="16" t="s">
        <v>131</v>
      </c>
      <c r="BE311" s="184">
        <f>IF(N311="základní",J311,0)</f>
        <v>0</v>
      </c>
      <c r="BF311" s="184">
        <f>IF(N311="snížená",J311,0)</f>
        <v>0</v>
      </c>
      <c r="BG311" s="184">
        <f>IF(N311="zákl. přenesená",J311,0)</f>
        <v>0</v>
      </c>
      <c r="BH311" s="184">
        <f>IF(N311="sníž. přenesená",J311,0)</f>
        <v>0</v>
      </c>
      <c r="BI311" s="184">
        <f>IF(N311="nulová",J311,0)</f>
        <v>0</v>
      </c>
      <c r="BJ311" s="16" t="s">
        <v>80</v>
      </c>
      <c r="BK311" s="184">
        <f>ROUND(I311*H311,2)</f>
        <v>0</v>
      </c>
      <c r="BL311" s="16" t="s">
        <v>130</v>
      </c>
      <c r="BM311" s="183" t="s">
        <v>1298</v>
      </c>
    </row>
    <row r="312" s="2" customFormat="1">
      <c r="A312" s="35"/>
      <c r="B312" s="36"/>
      <c r="C312" s="35"/>
      <c r="D312" s="185" t="s">
        <v>138</v>
      </c>
      <c r="E312" s="35"/>
      <c r="F312" s="186" t="s">
        <v>1299</v>
      </c>
      <c r="G312" s="35"/>
      <c r="H312" s="35"/>
      <c r="I312" s="187"/>
      <c r="J312" s="35"/>
      <c r="K312" s="35"/>
      <c r="L312" s="36"/>
      <c r="M312" s="188"/>
      <c r="N312" s="189"/>
      <c r="O312" s="74"/>
      <c r="P312" s="74"/>
      <c r="Q312" s="74"/>
      <c r="R312" s="74"/>
      <c r="S312" s="74"/>
      <c r="T312" s="75"/>
      <c r="U312" s="35"/>
      <c r="V312" s="35"/>
      <c r="W312" s="35"/>
      <c r="X312" s="35"/>
      <c r="Y312" s="35"/>
      <c r="Z312" s="35"/>
      <c r="AA312" s="35"/>
      <c r="AB312" s="35"/>
      <c r="AC312" s="35"/>
      <c r="AD312" s="35"/>
      <c r="AE312" s="35"/>
      <c r="AT312" s="16" t="s">
        <v>138</v>
      </c>
      <c r="AU312" s="16" t="s">
        <v>80</v>
      </c>
    </row>
    <row r="313" s="2" customFormat="1">
      <c r="A313" s="35"/>
      <c r="B313" s="36"/>
      <c r="C313" s="35"/>
      <c r="D313" s="197" t="s">
        <v>384</v>
      </c>
      <c r="E313" s="35"/>
      <c r="F313" s="198" t="s">
        <v>1300</v>
      </c>
      <c r="G313" s="35"/>
      <c r="H313" s="35"/>
      <c r="I313" s="187"/>
      <c r="J313" s="35"/>
      <c r="K313" s="35"/>
      <c r="L313" s="36"/>
      <c r="M313" s="188"/>
      <c r="N313" s="189"/>
      <c r="O313" s="74"/>
      <c r="P313" s="74"/>
      <c r="Q313" s="74"/>
      <c r="R313" s="74"/>
      <c r="S313" s="74"/>
      <c r="T313" s="75"/>
      <c r="U313" s="35"/>
      <c r="V313" s="35"/>
      <c r="W313" s="35"/>
      <c r="X313" s="35"/>
      <c r="Y313" s="35"/>
      <c r="Z313" s="35"/>
      <c r="AA313" s="35"/>
      <c r="AB313" s="35"/>
      <c r="AC313" s="35"/>
      <c r="AD313" s="35"/>
      <c r="AE313" s="35"/>
      <c r="AT313" s="16" t="s">
        <v>384</v>
      </c>
      <c r="AU313" s="16" t="s">
        <v>80</v>
      </c>
    </row>
    <row r="314" s="12" customFormat="1">
      <c r="A314" s="12"/>
      <c r="B314" s="199"/>
      <c r="C314" s="12"/>
      <c r="D314" s="185" t="s">
        <v>386</v>
      </c>
      <c r="E314" s="200" t="s">
        <v>797</v>
      </c>
      <c r="F314" s="201" t="s">
        <v>1301</v>
      </c>
      <c r="G314" s="12"/>
      <c r="H314" s="202">
        <v>15.523</v>
      </c>
      <c r="I314" s="203"/>
      <c r="J314" s="12"/>
      <c r="K314" s="12"/>
      <c r="L314" s="199"/>
      <c r="M314" s="204"/>
      <c r="N314" s="205"/>
      <c r="O314" s="205"/>
      <c r="P314" s="205"/>
      <c r="Q314" s="205"/>
      <c r="R314" s="205"/>
      <c r="S314" s="205"/>
      <c r="T314" s="206"/>
      <c r="U314" s="12"/>
      <c r="V314" s="12"/>
      <c r="W314" s="12"/>
      <c r="X314" s="12"/>
      <c r="Y314" s="12"/>
      <c r="Z314" s="12"/>
      <c r="AA314" s="12"/>
      <c r="AB314" s="12"/>
      <c r="AC314" s="12"/>
      <c r="AD314" s="12"/>
      <c r="AE314" s="12"/>
      <c r="AT314" s="200" t="s">
        <v>386</v>
      </c>
      <c r="AU314" s="200" t="s">
        <v>80</v>
      </c>
      <c r="AV314" s="12" t="s">
        <v>86</v>
      </c>
      <c r="AW314" s="12" t="s">
        <v>30</v>
      </c>
      <c r="AX314" s="12" t="s">
        <v>73</v>
      </c>
      <c r="AY314" s="200" t="s">
        <v>131</v>
      </c>
    </row>
    <row r="315" s="12" customFormat="1">
      <c r="A315" s="12"/>
      <c r="B315" s="199"/>
      <c r="C315" s="12"/>
      <c r="D315" s="185" t="s">
        <v>386</v>
      </c>
      <c r="E315" s="200" t="s">
        <v>261</v>
      </c>
      <c r="F315" s="201" t="s">
        <v>1302</v>
      </c>
      <c r="G315" s="12"/>
      <c r="H315" s="202">
        <v>99.552000000000007</v>
      </c>
      <c r="I315" s="203"/>
      <c r="J315" s="12"/>
      <c r="K315" s="12"/>
      <c r="L315" s="199"/>
      <c r="M315" s="204"/>
      <c r="N315" s="205"/>
      <c r="O315" s="205"/>
      <c r="P315" s="205"/>
      <c r="Q315" s="205"/>
      <c r="R315" s="205"/>
      <c r="S315" s="205"/>
      <c r="T315" s="206"/>
      <c r="U315" s="12"/>
      <c r="V315" s="12"/>
      <c r="W315" s="12"/>
      <c r="X315" s="12"/>
      <c r="Y315" s="12"/>
      <c r="Z315" s="12"/>
      <c r="AA315" s="12"/>
      <c r="AB315" s="12"/>
      <c r="AC315" s="12"/>
      <c r="AD315" s="12"/>
      <c r="AE315" s="12"/>
      <c r="AT315" s="200" t="s">
        <v>386</v>
      </c>
      <c r="AU315" s="200" t="s">
        <v>80</v>
      </c>
      <c r="AV315" s="12" t="s">
        <v>86</v>
      </c>
      <c r="AW315" s="12" t="s">
        <v>30</v>
      </c>
      <c r="AX315" s="12" t="s">
        <v>73</v>
      </c>
      <c r="AY315" s="200" t="s">
        <v>131</v>
      </c>
    </row>
    <row r="316" s="12" customFormat="1">
      <c r="A316" s="12"/>
      <c r="B316" s="199"/>
      <c r="C316" s="12"/>
      <c r="D316" s="185" t="s">
        <v>386</v>
      </c>
      <c r="E316" s="200" t="s">
        <v>301</v>
      </c>
      <c r="F316" s="201" t="s">
        <v>1303</v>
      </c>
      <c r="G316" s="12"/>
      <c r="H316" s="202">
        <v>115.075</v>
      </c>
      <c r="I316" s="203"/>
      <c r="J316" s="12"/>
      <c r="K316" s="12"/>
      <c r="L316" s="199"/>
      <c r="M316" s="204"/>
      <c r="N316" s="205"/>
      <c r="O316" s="205"/>
      <c r="P316" s="205"/>
      <c r="Q316" s="205"/>
      <c r="R316" s="205"/>
      <c r="S316" s="205"/>
      <c r="T316" s="206"/>
      <c r="U316" s="12"/>
      <c r="V316" s="12"/>
      <c r="W316" s="12"/>
      <c r="X316" s="12"/>
      <c r="Y316" s="12"/>
      <c r="Z316" s="12"/>
      <c r="AA316" s="12"/>
      <c r="AB316" s="12"/>
      <c r="AC316" s="12"/>
      <c r="AD316" s="12"/>
      <c r="AE316" s="12"/>
      <c r="AT316" s="200" t="s">
        <v>386</v>
      </c>
      <c r="AU316" s="200" t="s">
        <v>80</v>
      </c>
      <c r="AV316" s="12" t="s">
        <v>86</v>
      </c>
      <c r="AW316" s="12" t="s">
        <v>30</v>
      </c>
      <c r="AX316" s="12" t="s">
        <v>80</v>
      </c>
      <c r="AY316" s="200" t="s">
        <v>131</v>
      </c>
    </row>
    <row r="317" s="2" customFormat="1" ht="21.75" customHeight="1">
      <c r="A317" s="35"/>
      <c r="B317" s="171"/>
      <c r="C317" s="172" t="s">
        <v>803</v>
      </c>
      <c r="D317" s="172" t="s">
        <v>132</v>
      </c>
      <c r="E317" s="173" t="s">
        <v>1304</v>
      </c>
      <c r="F317" s="174" t="s">
        <v>1305</v>
      </c>
      <c r="G317" s="175" t="s">
        <v>495</v>
      </c>
      <c r="H317" s="176">
        <v>7.3129999999999997</v>
      </c>
      <c r="I317" s="177"/>
      <c r="J317" s="178">
        <f>ROUND(I317*H317,2)</f>
        <v>0</v>
      </c>
      <c r="K317" s="174" t="s">
        <v>381</v>
      </c>
      <c r="L317" s="36"/>
      <c r="M317" s="179" t="s">
        <v>1</v>
      </c>
      <c r="N317" s="180" t="s">
        <v>38</v>
      </c>
      <c r="O317" s="74"/>
      <c r="P317" s="181">
        <f>O317*H317</f>
        <v>0</v>
      </c>
      <c r="Q317" s="181">
        <v>1.0591600000000001</v>
      </c>
      <c r="R317" s="181">
        <f>Q317*H317</f>
        <v>7.7456370800000007</v>
      </c>
      <c r="S317" s="181">
        <v>0</v>
      </c>
      <c r="T317" s="182">
        <f>S317*H317</f>
        <v>0</v>
      </c>
      <c r="U317" s="35"/>
      <c r="V317" s="35"/>
      <c r="W317" s="35"/>
      <c r="X317" s="35"/>
      <c r="Y317" s="35"/>
      <c r="Z317" s="35"/>
      <c r="AA317" s="35"/>
      <c r="AB317" s="35"/>
      <c r="AC317" s="35"/>
      <c r="AD317" s="35"/>
      <c r="AE317" s="35"/>
      <c r="AR317" s="183" t="s">
        <v>130</v>
      </c>
      <c r="AT317" s="183" t="s">
        <v>132</v>
      </c>
      <c r="AU317" s="183" t="s">
        <v>80</v>
      </c>
      <c r="AY317" s="16" t="s">
        <v>131</v>
      </c>
      <c r="BE317" s="184">
        <f>IF(N317="základní",J317,0)</f>
        <v>0</v>
      </c>
      <c r="BF317" s="184">
        <f>IF(N317="snížená",J317,0)</f>
        <v>0</v>
      </c>
      <c r="BG317" s="184">
        <f>IF(N317="zákl. přenesená",J317,0)</f>
        <v>0</v>
      </c>
      <c r="BH317" s="184">
        <f>IF(N317="sníž. přenesená",J317,0)</f>
        <v>0</v>
      </c>
      <c r="BI317" s="184">
        <f>IF(N317="nulová",J317,0)</f>
        <v>0</v>
      </c>
      <c r="BJ317" s="16" t="s">
        <v>80</v>
      </c>
      <c r="BK317" s="184">
        <f>ROUND(I317*H317,2)</f>
        <v>0</v>
      </c>
      <c r="BL317" s="16" t="s">
        <v>130</v>
      </c>
      <c r="BM317" s="183" t="s">
        <v>1306</v>
      </c>
    </row>
    <row r="318" s="2" customFormat="1">
      <c r="A318" s="35"/>
      <c r="B318" s="36"/>
      <c r="C318" s="35"/>
      <c r="D318" s="185" t="s">
        <v>138</v>
      </c>
      <c r="E318" s="35"/>
      <c r="F318" s="186" t="s">
        <v>1307</v>
      </c>
      <c r="G318" s="35"/>
      <c r="H318" s="35"/>
      <c r="I318" s="187"/>
      <c r="J318" s="35"/>
      <c r="K318" s="35"/>
      <c r="L318" s="36"/>
      <c r="M318" s="188"/>
      <c r="N318" s="189"/>
      <c r="O318" s="74"/>
      <c r="P318" s="74"/>
      <c r="Q318" s="74"/>
      <c r="R318" s="74"/>
      <c r="S318" s="74"/>
      <c r="T318" s="75"/>
      <c r="U318" s="35"/>
      <c r="V318" s="35"/>
      <c r="W318" s="35"/>
      <c r="X318" s="35"/>
      <c r="Y318" s="35"/>
      <c r="Z318" s="35"/>
      <c r="AA318" s="35"/>
      <c r="AB318" s="35"/>
      <c r="AC318" s="35"/>
      <c r="AD318" s="35"/>
      <c r="AE318" s="35"/>
      <c r="AT318" s="16" t="s">
        <v>138</v>
      </c>
      <c r="AU318" s="16" t="s">
        <v>80</v>
      </c>
    </row>
    <row r="319" s="2" customFormat="1">
      <c r="A319" s="35"/>
      <c r="B319" s="36"/>
      <c r="C319" s="35"/>
      <c r="D319" s="197" t="s">
        <v>384</v>
      </c>
      <c r="E319" s="35"/>
      <c r="F319" s="198" t="s">
        <v>1308</v>
      </c>
      <c r="G319" s="35"/>
      <c r="H319" s="35"/>
      <c r="I319" s="187"/>
      <c r="J319" s="35"/>
      <c r="K319" s="35"/>
      <c r="L319" s="36"/>
      <c r="M319" s="188"/>
      <c r="N319" s="189"/>
      <c r="O319" s="74"/>
      <c r="P319" s="74"/>
      <c r="Q319" s="74"/>
      <c r="R319" s="74"/>
      <c r="S319" s="74"/>
      <c r="T319" s="75"/>
      <c r="U319" s="35"/>
      <c r="V319" s="35"/>
      <c r="W319" s="35"/>
      <c r="X319" s="35"/>
      <c r="Y319" s="35"/>
      <c r="Z319" s="35"/>
      <c r="AA319" s="35"/>
      <c r="AB319" s="35"/>
      <c r="AC319" s="35"/>
      <c r="AD319" s="35"/>
      <c r="AE319" s="35"/>
      <c r="AT319" s="16" t="s">
        <v>384</v>
      </c>
      <c r="AU319" s="16" t="s">
        <v>80</v>
      </c>
    </row>
    <row r="320" s="12" customFormat="1">
      <c r="A320" s="12"/>
      <c r="B320" s="199"/>
      <c r="C320" s="12"/>
      <c r="D320" s="185" t="s">
        <v>386</v>
      </c>
      <c r="E320" s="200" t="s">
        <v>809</v>
      </c>
      <c r="F320" s="201" t="s">
        <v>1309</v>
      </c>
      <c r="G320" s="12"/>
      <c r="H320" s="202">
        <v>7.3129999999999997</v>
      </c>
      <c r="I320" s="203"/>
      <c r="J320" s="12"/>
      <c r="K320" s="12"/>
      <c r="L320" s="199"/>
      <c r="M320" s="204"/>
      <c r="N320" s="205"/>
      <c r="O320" s="205"/>
      <c r="P320" s="205"/>
      <c r="Q320" s="205"/>
      <c r="R320" s="205"/>
      <c r="S320" s="205"/>
      <c r="T320" s="206"/>
      <c r="U320" s="12"/>
      <c r="V320" s="12"/>
      <c r="W320" s="12"/>
      <c r="X320" s="12"/>
      <c r="Y320" s="12"/>
      <c r="Z320" s="12"/>
      <c r="AA320" s="12"/>
      <c r="AB320" s="12"/>
      <c r="AC320" s="12"/>
      <c r="AD320" s="12"/>
      <c r="AE320" s="12"/>
      <c r="AT320" s="200" t="s">
        <v>386</v>
      </c>
      <c r="AU320" s="200" t="s">
        <v>80</v>
      </c>
      <c r="AV320" s="12" t="s">
        <v>86</v>
      </c>
      <c r="AW320" s="12" t="s">
        <v>30</v>
      </c>
      <c r="AX320" s="12" t="s">
        <v>80</v>
      </c>
      <c r="AY320" s="200" t="s">
        <v>131</v>
      </c>
    </row>
    <row r="321" s="2" customFormat="1" ht="24.15" customHeight="1">
      <c r="A321" s="35"/>
      <c r="B321" s="171"/>
      <c r="C321" s="172" t="s">
        <v>811</v>
      </c>
      <c r="D321" s="172" t="s">
        <v>132</v>
      </c>
      <c r="E321" s="173" t="s">
        <v>1310</v>
      </c>
      <c r="F321" s="174" t="s">
        <v>1311</v>
      </c>
      <c r="G321" s="175" t="s">
        <v>380</v>
      </c>
      <c r="H321" s="176">
        <v>8.3200000000000003</v>
      </c>
      <c r="I321" s="177"/>
      <c r="J321" s="178">
        <f>ROUND(I321*H321,2)</f>
        <v>0</v>
      </c>
      <c r="K321" s="174" t="s">
        <v>381</v>
      </c>
      <c r="L321" s="36"/>
      <c r="M321" s="179" t="s">
        <v>1</v>
      </c>
      <c r="N321" s="180" t="s">
        <v>38</v>
      </c>
      <c r="O321" s="74"/>
      <c r="P321" s="181">
        <f>O321*H321</f>
        <v>0</v>
      </c>
      <c r="Q321" s="181">
        <v>0</v>
      </c>
      <c r="R321" s="181">
        <f>Q321*H321</f>
        <v>0</v>
      </c>
      <c r="S321" s="181">
        <v>0</v>
      </c>
      <c r="T321" s="182">
        <f>S321*H321</f>
        <v>0</v>
      </c>
      <c r="U321" s="35"/>
      <c r="V321" s="35"/>
      <c r="W321" s="35"/>
      <c r="X321" s="35"/>
      <c r="Y321" s="35"/>
      <c r="Z321" s="35"/>
      <c r="AA321" s="35"/>
      <c r="AB321" s="35"/>
      <c r="AC321" s="35"/>
      <c r="AD321" s="35"/>
      <c r="AE321" s="35"/>
      <c r="AR321" s="183" t="s">
        <v>130</v>
      </c>
      <c r="AT321" s="183" t="s">
        <v>132</v>
      </c>
      <c r="AU321" s="183" t="s">
        <v>80</v>
      </c>
      <c r="AY321" s="16" t="s">
        <v>131</v>
      </c>
      <c r="BE321" s="184">
        <f>IF(N321="základní",J321,0)</f>
        <v>0</v>
      </c>
      <c r="BF321" s="184">
        <f>IF(N321="snížená",J321,0)</f>
        <v>0</v>
      </c>
      <c r="BG321" s="184">
        <f>IF(N321="zákl. přenesená",J321,0)</f>
        <v>0</v>
      </c>
      <c r="BH321" s="184">
        <f>IF(N321="sníž. přenesená",J321,0)</f>
        <v>0</v>
      </c>
      <c r="BI321" s="184">
        <f>IF(N321="nulová",J321,0)</f>
        <v>0</v>
      </c>
      <c r="BJ321" s="16" t="s">
        <v>80</v>
      </c>
      <c r="BK321" s="184">
        <f>ROUND(I321*H321,2)</f>
        <v>0</v>
      </c>
      <c r="BL321" s="16" t="s">
        <v>130</v>
      </c>
      <c r="BM321" s="183" t="s">
        <v>1312</v>
      </c>
    </row>
    <row r="322" s="2" customFormat="1">
      <c r="A322" s="35"/>
      <c r="B322" s="36"/>
      <c r="C322" s="35"/>
      <c r="D322" s="185" t="s">
        <v>138</v>
      </c>
      <c r="E322" s="35"/>
      <c r="F322" s="186" t="s">
        <v>1313</v>
      </c>
      <c r="G322" s="35"/>
      <c r="H322" s="35"/>
      <c r="I322" s="187"/>
      <c r="J322" s="35"/>
      <c r="K322" s="35"/>
      <c r="L322" s="36"/>
      <c r="M322" s="188"/>
      <c r="N322" s="189"/>
      <c r="O322" s="74"/>
      <c r="P322" s="74"/>
      <c r="Q322" s="74"/>
      <c r="R322" s="74"/>
      <c r="S322" s="74"/>
      <c r="T322" s="75"/>
      <c r="U322" s="35"/>
      <c r="V322" s="35"/>
      <c r="W322" s="35"/>
      <c r="X322" s="35"/>
      <c r="Y322" s="35"/>
      <c r="Z322" s="35"/>
      <c r="AA322" s="35"/>
      <c r="AB322" s="35"/>
      <c r="AC322" s="35"/>
      <c r="AD322" s="35"/>
      <c r="AE322" s="35"/>
      <c r="AT322" s="16" t="s">
        <v>138</v>
      </c>
      <c r="AU322" s="16" t="s">
        <v>80</v>
      </c>
    </row>
    <row r="323" s="2" customFormat="1">
      <c r="A323" s="35"/>
      <c r="B323" s="36"/>
      <c r="C323" s="35"/>
      <c r="D323" s="197" t="s">
        <v>384</v>
      </c>
      <c r="E323" s="35"/>
      <c r="F323" s="198" t="s">
        <v>1314</v>
      </c>
      <c r="G323" s="35"/>
      <c r="H323" s="35"/>
      <c r="I323" s="187"/>
      <c r="J323" s="35"/>
      <c r="K323" s="35"/>
      <c r="L323" s="36"/>
      <c r="M323" s="188"/>
      <c r="N323" s="189"/>
      <c r="O323" s="74"/>
      <c r="P323" s="74"/>
      <c r="Q323" s="74"/>
      <c r="R323" s="74"/>
      <c r="S323" s="74"/>
      <c r="T323" s="75"/>
      <c r="U323" s="35"/>
      <c r="V323" s="35"/>
      <c r="W323" s="35"/>
      <c r="X323" s="35"/>
      <c r="Y323" s="35"/>
      <c r="Z323" s="35"/>
      <c r="AA323" s="35"/>
      <c r="AB323" s="35"/>
      <c r="AC323" s="35"/>
      <c r="AD323" s="35"/>
      <c r="AE323" s="35"/>
      <c r="AT323" s="16" t="s">
        <v>384</v>
      </c>
      <c r="AU323" s="16" t="s">
        <v>80</v>
      </c>
    </row>
    <row r="324" s="12" customFormat="1">
      <c r="A324" s="12"/>
      <c r="B324" s="199"/>
      <c r="C324" s="12"/>
      <c r="D324" s="185" t="s">
        <v>386</v>
      </c>
      <c r="E324" s="200" t="s">
        <v>817</v>
      </c>
      <c r="F324" s="201" t="s">
        <v>1315</v>
      </c>
      <c r="G324" s="12"/>
      <c r="H324" s="202">
        <v>8.3200000000000003</v>
      </c>
      <c r="I324" s="203"/>
      <c r="J324" s="12"/>
      <c r="K324" s="12"/>
      <c r="L324" s="199"/>
      <c r="M324" s="204"/>
      <c r="N324" s="205"/>
      <c r="O324" s="205"/>
      <c r="P324" s="205"/>
      <c r="Q324" s="205"/>
      <c r="R324" s="205"/>
      <c r="S324" s="205"/>
      <c r="T324" s="206"/>
      <c r="U324" s="12"/>
      <c r="V324" s="12"/>
      <c r="W324" s="12"/>
      <c r="X324" s="12"/>
      <c r="Y324" s="12"/>
      <c r="Z324" s="12"/>
      <c r="AA324" s="12"/>
      <c r="AB324" s="12"/>
      <c r="AC324" s="12"/>
      <c r="AD324" s="12"/>
      <c r="AE324" s="12"/>
      <c r="AT324" s="200" t="s">
        <v>386</v>
      </c>
      <c r="AU324" s="200" t="s">
        <v>80</v>
      </c>
      <c r="AV324" s="12" t="s">
        <v>86</v>
      </c>
      <c r="AW324" s="12" t="s">
        <v>30</v>
      </c>
      <c r="AX324" s="12" t="s">
        <v>80</v>
      </c>
      <c r="AY324" s="200" t="s">
        <v>131</v>
      </c>
    </row>
    <row r="325" s="2" customFormat="1" ht="24.15" customHeight="1">
      <c r="A325" s="35"/>
      <c r="B325" s="171"/>
      <c r="C325" s="172" t="s">
        <v>821</v>
      </c>
      <c r="D325" s="172" t="s">
        <v>132</v>
      </c>
      <c r="E325" s="173" t="s">
        <v>1316</v>
      </c>
      <c r="F325" s="174" t="s">
        <v>1317</v>
      </c>
      <c r="G325" s="175" t="s">
        <v>380</v>
      </c>
      <c r="H325" s="176">
        <v>6.6879999999999997</v>
      </c>
      <c r="I325" s="177"/>
      <c r="J325" s="178">
        <f>ROUND(I325*H325,2)</f>
        <v>0</v>
      </c>
      <c r="K325" s="174" t="s">
        <v>381</v>
      </c>
      <c r="L325" s="36"/>
      <c r="M325" s="179" t="s">
        <v>1</v>
      </c>
      <c r="N325" s="180" t="s">
        <v>38</v>
      </c>
      <c r="O325" s="74"/>
      <c r="P325" s="181">
        <f>O325*H325</f>
        <v>0</v>
      </c>
      <c r="Q325" s="181">
        <v>0.05305</v>
      </c>
      <c r="R325" s="181">
        <f>Q325*H325</f>
        <v>0.35479839999999996</v>
      </c>
      <c r="S325" s="181">
        <v>0</v>
      </c>
      <c r="T325" s="182">
        <f>S325*H325</f>
        <v>0</v>
      </c>
      <c r="U325" s="35"/>
      <c r="V325" s="35"/>
      <c r="W325" s="35"/>
      <c r="X325" s="35"/>
      <c r="Y325" s="35"/>
      <c r="Z325" s="35"/>
      <c r="AA325" s="35"/>
      <c r="AB325" s="35"/>
      <c r="AC325" s="35"/>
      <c r="AD325" s="35"/>
      <c r="AE325" s="35"/>
      <c r="AR325" s="183" t="s">
        <v>130</v>
      </c>
      <c r="AT325" s="183" t="s">
        <v>132</v>
      </c>
      <c r="AU325" s="183" t="s">
        <v>80</v>
      </c>
      <c r="AY325" s="16" t="s">
        <v>131</v>
      </c>
      <c r="BE325" s="184">
        <f>IF(N325="základní",J325,0)</f>
        <v>0</v>
      </c>
      <c r="BF325" s="184">
        <f>IF(N325="snížená",J325,0)</f>
        <v>0</v>
      </c>
      <c r="BG325" s="184">
        <f>IF(N325="zákl. přenesená",J325,0)</f>
        <v>0</v>
      </c>
      <c r="BH325" s="184">
        <f>IF(N325="sníž. přenesená",J325,0)</f>
        <v>0</v>
      </c>
      <c r="BI325" s="184">
        <f>IF(N325="nulová",J325,0)</f>
        <v>0</v>
      </c>
      <c r="BJ325" s="16" t="s">
        <v>80</v>
      </c>
      <c r="BK325" s="184">
        <f>ROUND(I325*H325,2)</f>
        <v>0</v>
      </c>
      <c r="BL325" s="16" t="s">
        <v>130</v>
      </c>
      <c r="BM325" s="183" t="s">
        <v>1318</v>
      </c>
    </row>
    <row r="326" s="2" customFormat="1">
      <c r="A326" s="35"/>
      <c r="B326" s="36"/>
      <c r="C326" s="35"/>
      <c r="D326" s="185" t="s">
        <v>138</v>
      </c>
      <c r="E326" s="35"/>
      <c r="F326" s="186" t="s">
        <v>1319</v>
      </c>
      <c r="G326" s="35"/>
      <c r="H326" s="35"/>
      <c r="I326" s="187"/>
      <c r="J326" s="35"/>
      <c r="K326" s="35"/>
      <c r="L326" s="36"/>
      <c r="M326" s="188"/>
      <c r="N326" s="189"/>
      <c r="O326" s="74"/>
      <c r="P326" s="74"/>
      <c r="Q326" s="74"/>
      <c r="R326" s="74"/>
      <c r="S326" s="74"/>
      <c r="T326" s="75"/>
      <c r="U326" s="35"/>
      <c r="V326" s="35"/>
      <c r="W326" s="35"/>
      <c r="X326" s="35"/>
      <c r="Y326" s="35"/>
      <c r="Z326" s="35"/>
      <c r="AA326" s="35"/>
      <c r="AB326" s="35"/>
      <c r="AC326" s="35"/>
      <c r="AD326" s="35"/>
      <c r="AE326" s="35"/>
      <c r="AT326" s="16" t="s">
        <v>138</v>
      </c>
      <c r="AU326" s="16" t="s">
        <v>80</v>
      </c>
    </row>
    <row r="327" s="2" customFormat="1">
      <c r="A327" s="35"/>
      <c r="B327" s="36"/>
      <c r="C327" s="35"/>
      <c r="D327" s="197" t="s">
        <v>384</v>
      </c>
      <c r="E327" s="35"/>
      <c r="F327" s="198" t="s">
        <v>1320</v>
      </c>
      <c r="G327" s="35"/>
      <c r="H327" s="35"/>
      <c r="I327" s="187"/>
      <c r="J327" s="35"/>
      <c r="K327" s="35"/>
      <c r="L327" s="36"/>
      <c r="M327" s="188"/>
      <c r="N327" s="189"/>
      <c r="O327" s="74"/>
      <c r="P327" s="74"/>
      <c r="Q327" s="74"/>
      <c r="R327" s="74"/>
      <c r="S327" s="74"/>
      <c r="T327" s="75"/>
      <c r="U327" s="35"/>
      <c r="V327" s="35"/>
      <c r="W327" s="35"/>
      <c r="X327" s="35"/>
      <c r="Y327" s="35"/>
      <c r="Z327" s="35"/>
      <c r="AA327" s="35"/>
      <c r="AB327" s="35"/>
      <c r="AC327" s="35"/>
      <c r="AD327" s="35"/>
      <c r="AE327" s="35"/>
      <c r="AT327" s="16" t="s">
        <v>384</v>
      </c>
      <c r="AU327" s="16" t="s">
        <v>80</v>
      </c>
    </row>
    <row r="328" s="12" customFormat="1">
      <c r="A328" s="12"/>
      <c r="B328" s="199"/>
      <c r="C328" s="12"/>
      <c r="D328" s="185" t="s">
        <v>386</v>
      </c>
      <c r="E328" s="200" t="s">
        <v>828</v>
      </c>
      <c r="F328" s="201" t="s">
        <v>1321</v>
      </c>
      <c r="G328" s="12"/>
      <c r="H328" s="202">
        <v>6.6879999999999997</v>
      </c>
      <c r="I328" s="203"/>
      <c r="J328" s="12"/>
      <c r="K328" s="12"/>
      <c r="L328" s="199"/>
      <c r="M328" s="204"/>
      <c r="N328" s="205"/>
      <c r="O328" s="205"/>
      <c r="P328" s="205"/>
      <c r="Q328" s="205"/>
      <c r="R328" s="205"/>
      <c r="S328" s="205"/>
      <c r="T328" s="206"/>
      <c r="U328" s="12"/>
      <c r="V328" s="12"/>
      <c r="W328" s="12"/>
      <c r="X328" s="12"/>
      <c r="Y328" s="12"/>
      <c r="Z328" s="12"/>
      <c r="AA328" s="12"/>
      <c r="AB328" s="12"/>
      <c r="AC328" s="12"/>
      <c r="AD328" s="12"/>
      <c r="AE328" s="12"/>
      <c r="AT328" s="200" t="s">
        <v>386</v>
      </c>
      <c r="AU328" s="200" t="s">
        <v>80</v>
      </c>
      <c r="AV328" s="12" t="s">
        <v>86</v>
      </c>
      <c r="AW328" s="12" t="s">
        <v>30</v>
      </c>
      <c r="AX328" s="12" t="s">
        <v>80</v>
      </c>
      <c r="AY328" s="200" t="s">
        <v>131</v>
      </c>
    </row>
    <row r="329" s="2" customFormat="1" ht="24.15" customHeight="1">
      <c r="A329" s="35"/>
      <c r="B329" s="171"/>
      <c r="C329" s="172" t="s">
        <v>256</v>
      </c>
      <c r="D329" s="172" t="s">
        <v>132</v>
      </c>
      <c r="E329" s="173" t="s">
        <v>1322</v>
      </c>
      <c r="F329" s="174" t="s">
        <v>1323</v>
      </c>
      <c r="G329" s="175" t="s">
        <v>380</v>
      </c>
      <c r="H329" s="176">
        <v>6.6879999999999997</v>
      </c>
      <c r="I329" s="177"/>
      <c r="J329" s="178">
        <f>ROUND(I329*H329,2)</f>
        <v>0</v>
      </c>
      <c r="K329" s="174" t="s">
        <v>381</v>
      </c>
      <c r="L329" s="36"/>
      <c r="M329" s="179" t="s">
        <v>1</v>
      </c>
      <c r="N329" s="180" t="s">
        <v>38</v>
      </c>
      <c r="O329" s="74"/>
      <c r="P329" s="181">
        <f>O329*H329</f>
        <v>0</v>
      </c>
      <c r="Q329" s="181">
        <v>0.05305</v>
      </c>
      <c r="R329" s="181">
        <f>Q329*H329</f>
        <v>0.35479839999999996</v>
      </c>
      <c r="S329" s="181">
        <v>0</v>
      </c>
      <c r="T329" s="182">
        <f>S329*H329</f>
        <v>0</v>
      </c>
      <c r="U329" s="35"/>
      <c r="V329" s="35"/>
      <c r="W329" s="35"/>
      <c r="X329" s="35"/>
      <c r="Y329" s="35"/>
      <c r="Z329" s="35"/>
      <c r="AA329" s="35"/>
      <c r="AB329" s="35"/>
      <c r="AC329" s="35"/>
      <c r="AD329" s="35"/>
      <c r="AE329" s="35"/>
      <c r="AR329" s="183" t="s">
        <v>130</v>
      </c>
      <c r="AT329" s="183" t="s">
        <v>132</v>
      </c>
      <c r="AU329" s="183" t="s">
        <v>80</v>
      </c>
      <c r="AY329" s="16" t="s">
        <v>131</v>
      </c>
      <c r="BE329" s="184">
        <f>IF(N329="základní",J329,0)</f>
        <v>0</v>
      </c>
      <c r="BF329" s="184">
        <f>IF(N329="snížená",J329,0)</f>
        <v>0</v>
      </c>
      <c r="BG329" s="184">
        <f>IF(N329="zákl. přenesená",J329,0)</f>
        <v>0</v>
      </c>
      <c r="BH329" s="184">
        <f>IF(N329="sníž. přenesená",J329,0)</f>
        <v>0</v>
      </c>
      <c r="BI329" s="184">
        <f>IF(N329="nulová",J329,0)</f>
        <v>0</v>
      </c>
      <c r="BJ329" s="16" t="s">
        <v>80</v>
      </c>
      <c r="BK329" s="184">
        <f>ROUND(I329*H329,2)</f>
        <v>0</v>
      </c>
      <c r="BL329" s="16" t="s">
        <v>130</v>
      </c>
      <c r="BM329" s="183" t="s">
        <v>1324</v>
      </c>
    </row>
    <row r="330" s="2" customFormat="1">
      <c r="A330" s="35"/>
      <c r="B330" s="36"/>
      <c r="C330" s="35"/>
      <c r="D330" s="185" t="s">
        <v>138</v>
      </c>
      <c r="E330" s="35"/>
      <c r="F330" s="186" t="s">
        <v>1325</v>
      </c>
      <c r="G330" s="35"/>
      <c r="H330" s="35"/>
      <c r="I330" s="187"/>
      <c r="J330" s="35"/>
      <c r="K330" s="35"/>
      <c r="L330" s="36"/>
      <c r="M330" s="188"/>
      <c r="N330" s="189"/>
      <c r="O330" s="74"/>
      <c r="P330" s="74"/>
      <c r="Q330" s="74"/>
      <c r="R330" s="74"/>
      <c r="S330" s="74"/>
      <c r="T330" s="75"/>
      <c r="U330" s="35"/>
      <c r="V330" s="35"/>
      <c r="W330" s="35"/>
      <c r="X330" s="35"/>
      <c r="Y330" s="35"/>
      <c r="Z330" s="35"/>
      <c r="AA330" s="35"/>
      <c r="AB330" s="35"/>
      <c r="AC330" s="35"/>
      <c r="AD330" s="35"/>
      <c r="AE330" s="35"/>
      <c r="AT330" s="16" t="s">
        <v>138</v>
      </c>
      <c r="AU330" s="16" t="s">
        <v>80</v>
      </c>
    </row>
    <row r="331" s="2" customFormat="1">
      <c r="A331" s="35"/>
      <c r="B331" s="36"/>
      <c r="C331" s="35"/>
      <c r="D331" s="197" t="s">
        <v>384</v>
      </c>
      <c r="E331" s="35"/>
      <c r="F331" s="198" t="s">
        <v>1326</v>
      </c>
      <c r="G331" s="35"/>
      <c r="H331" s="35"/>
      <c r="I331" s="187"/>
      <c r="J331" s="35"/>
      <c r="K331" s="35"/>
      <c r="L331" s="36"/>
      <c r="M331" s="188"/>
      <c r="N331" s="189"/>
      <c r="O331" s="74"/>
      <c r="P331" s="74"/>
      <c r="Q331" s="74"/>
      <c r="R331" s="74"/>
      <c r="S331" s="74"/>
      <c r="T331" s="75"/>
      <c r="U331" s="35"/>
      <c r="V331" s="35"/>
      <c r="W331" s="35"/>
      <c r="X331" s="35"/>
      <c r="Y331" s="35"/>
      <c r="Z331" s="35"/>
      <c r="AA331" s="35"/>
      <c r="AB331" s="35"/>
      <c r="AC331" s="35"/>
      <c r="AD331" s="35"/>
      <c r="AE331" s="35"/>
      <c r="AT331" s="16" t="s">
        <v>384</v>
      </c>
      <c r="AU331" s="16" t="s">
        <v>80</v>
      </c>
    </row>
    <row r="332" s="12" customFormat="1">
      <c r="A332" s="12"/>
      <c r="B332" s="199"/>
      <c r="C332" s="12"/>
      <c r="D332" s="185" t="s">
        <v>386</v>
      </c>
      <c r="E332" s="200" t="s">
        <v>853</v>
      </c>
      <c r="F332" s="201" t="s">
        <v>1321</v>
      </c>
      <c r="G332" s="12"/>
      <c r="H332" s="202">
        <v>6.6879999999999997</v>
      </c>
      <c r="I332" s="203"/>
      <c r="J332" s="12"/>
      <c r="K332" s="12"/>
      <c r="L332" s="199"/>
      <c r="M332" s="204"/>
      <c r="N332" s="205"/>
      <c r="O332" s="205"/>
      <c r="P332" s="205"/>
      <c r="Q332" s="205"/>
      <c r="R332" s="205"/>
      <c r="S332" s="205"/>
      <c r="T332" s="206"/>
      <c r="U332" s="12"/>
      <c r="V332" s="12"/>
      <c r="W332" s="12"/>
      <c r="X332" s="12"/>
      <c r="Y332" s="12"/>
      <c r="Z332" s="12"/>
      <c r="AA332" s="12"/>
      <c r="AB332" s="12"/>
      <c r="AC332" s="12"/>
      <c r="AD332" s="12"/>
      <c r="AE332" s="12"/>
      <c r="AT332" s="200" t="s">
        <v>386</v>
      </c>
      <c r="AU332" s="200" t="s">
        <v>80</v>
      </c>
      <c r="AV332" s="12" t="s">
        <v>86</v>
      </c>
      <c r="AW332" s="12" t="s">
        <v>30</v>
      </c>
      <c r="AX332" s="12" t="s">
        <v>80</v>
      </c>
      <c r="AY332" s="200" t="s">
        <v>131</v>
      </c>
    </row>
    <row r="333" s="2" customFormat="1" ht="16.5" customHeight="1">
      <c r="A333" s="35"/>
      <c r="B333" s="171"/>
      <c r="C333" s="172" t="s">
        <v>872</v>
      </c>
      <c r="D333" s="172" t="s">
        <v>132</v>
      </c>
      <c r="E333" s="173" t="s">
        <v>1327</v>
      </c>
      <c r="F333" s="174" t="s">
        <v>1328</v>
      </c>
      <c r="G333" s="175" t="s">
        <v>380</v>
      </c>
      <c r="H333" s="176">
        <v>72.219999999999999</v>
      </c>
      <c r="I333" s="177"/>
      <c r="J333" s="178">
        <f>ROUND(I333*H333,2)</f>
        <v>0</v>
      </c>
      <c r="K333" s="174" t="s">
        <v>381</v>
      </c>
      <c r="L333" s="36"/>
      <c r="M333" s="179" t="s">
        <v>1</v>
      </c>
      <c r="N333" s="180" t="s">
        <v>38</v>
      </c>
      <c r="O333" s="74"/>
      <c r="P333" s="181">
        <f>O333*H333</f>
        <v>0</v>
      </c>
      <c r="Q333" s="181">
        <v>0.02266</v>
      </c>
      <c r="R333" s="181">
        <f>Q333*H333</f>
        <v>1.6365052</v>
      </c>
      <c r="S333" s="181">
        <v>0</v>
      </c>
      <c r="T333" s="182">
        <f>S333*H333</f>
        <v>0</v>
      </c>
      <c r="U333" s="35"/>
      <c r="V333" s="35"/>
      <c r="W333" s="35"/>
      <c r="X333" s="35"/>
      <c r="Y333" s="35"/>
      <c r="Z333" s="35"/>
      <c r="AA333" s="35"/>
      <c r="AB333" s="35"/>
      <c r="AC333" s="35"/>
      <c r="AD333" s="35"/>
      <c r="AE333" s="35"/>
      <c r="AR333" s="183" t="s">
        <v>130</v>
      </c>
      <c r="AT333" s="183" t="s">
        <v>132</v>
      </c>
      <c r="AU333" s="183" t="s">
        <v>80</v>
      </c>
      <c r="AY333" s="16" t="s">
        <v>131</v>
      </c>
      <c r="BE333" s="184">
        <f>IF(N333="základní",J333,0)</f>
        <v>0</v>
      </c>
      <c r="BF333" s="184">
        <f>IF(N333="snížená",J333,0)</f>
        <v>0</v>
      </c>
      <c r="BG333" s="184">
        <f>IF(N333="zákl. přenesená",J333,0)</f>
        <v>0</v>
      </c>
      <c r="BH333" s="184">
        <f>IF(N333="sníž. přenesená",J333,0)</f>
        <v>0</v>
      </c>
      <c r="BI333" s="184">
        <f>IF(N333="nulová",J333,0)</f>
        <v>0</v>
      </c>
      <c r="BJ333" s="16" t="s">
        <v>80</v>
      </c>
      <c r="BK333" s="184">
        <f>ROUND(I333*H333,2)</f>
        <v>0</v>
      </c>
      <c r="BL333" s="16" t="s">
        <v>130</v>
      </c>
      <c r="BM333" s="183" t="s">
        <v>1329</v>
      </c>
    </row>
    <row r="334" s="2" customFormat="1">
      <c r="A334" s="35"/>
      <c r="B334" s="36"/>
      <c r="C334" s="35"/>
      <c r="D334" s="185" t="s">
        <v>138</v>
      </c>
      <c r="E334" s="35"/>
      <c r="F334" s="186" t="s">
        <v>1328</v>
      </c>
      <c r="G334" s="35"/>
      <c r="H334" s="35"/>
      <c r="I334" s="187"/>
      <c r="J334" s="35"/>
      <c r="K334" s="35"/>
      <c r="L334" s="36"/>
      <c r="M334" s="188"/>
      <c r="N334" s="189"/>
      <c r="O334" s="74"/>
      <c r="P334" s="74"/>
      <c r="Q334" s="74"/>
      <c r="R334" s="74"/>
      <c r="S334" s="74"/>
      <c r="T334" s="75"/>
      <c r="U334" s="35"/>
      <c r="V334" s="35"/>
      <c r="W334" s="35"/>
      <c r="X334" s="35"/>
      <c r="Y334" s="35"/>
      <c r="Z334" s="35"/>
      <c r="AA334" s="35"/>
      <c r="AB334" s="35"/>
      <c r="AC334" s="35"/>
      <c r="AD334" s="35"/>
      <c r="AE334" s="35"/>
      <c r="AT334" s="16" t="s">
        <v>138</v>
      </c>
      <c r="AU334" s="16" t="s">
        <v>80</v>
      </c>
    </row>
    <row r="335" s="2" customFormat="1">
      <c r="A335" s="35"/>
      <c r="B335" s="36"/>
      <c r="C335" s="35"/>
      <c r="D335" s="197" t="s">
        <v>384</v>
      </c>
      <c r="E335" s="35"/>
      <c r="F335" s="198" t="s">
        <v>1330</v>
      </c>
      <c r="G335" s="35"/>
      <c r="H335" s="35"/>
      <c r="I335" s="187"/>
      <c r="J335" s="35"/>
      <c r="K335" s="35"/>
      <c r="L335" s="36"/>
      <c r="M335" s="188"/>
      <c r="N335" s="189"/>
      <c r="O335" s="74"/>
      <c r="P335" s="74"/>
      <c r="Q335" s="74"/>
      <c r="R335" s="74"/>
      <c r="S335" s="74"/>
      <c r="T335" s="75"/>
      <c r="U335" s="35"/>
      <c r="V335" s="35"/>
      <c r="W335" s="35"/>
      <c r="X335" s="35"/>
      <c r="Y335" s="35"/>
      <c r="Z335" s="35"/>
      <c r="AA335" s="35"/>
      <c r="AB335" s="35"/>
      <c r="AC335" s="35"/>
      <c r="AD335" s="35"/>
      <c r="AE335" s="35"/>
      <c r="AT335" s="16" t="s">
        <v>384</v>
      </c>
      <c r="AU335" s="16" t="s">
        <v>80</v>
      </c>
    </row>
    <row r="336" s="12" customFormat="1">
      <c r="A336" s="12"/>
      <c r="B336" s="199"/>
      <c r="C336" s="12"/>
      <c r="D336" s="185" t="s">
        <v>386</v>
      </c>
      <c r="E336" s="200" t="s">
        <v>879</v>
      </c>
      <c r="F336" s="201" t="s">
        <v>1331</v>
      </c>
      <c r="G336" s="12"/>
      <c r="H336" s="202">
        <v>72.219999999999999</v>
      </c>
      <c r="I336" s="203"/>
      <c r="J336" s="12"/>
      <c r="K336" s="12"/>
      <c r="L336" s="199"/>
      <c r="M336" s="204"/>
      <c r="N336" s="205"/>
      <c r="O336" s="205"/>
      <c r="P336" s="205"/>
      <c r="Q336" s="205"/>
      <c r="R336" s="205"/>
      <c r="S336" s="205"/>
      <c r="T336" s="206"/>
      <c r="U336" s="12"/>
      <c r="V336" s="12"/>
      <c r="W336" s="12"/>
      <c r="X336" s="12"/>
      <c r="Y336" s="12"/>
      <c r="Z336" s="12"/>
      <c r="AA336" s="12"/>
      <c r="AB336" s="12"/>
      <c r="AC336" s="12"/>
      <c r="AD336" s="12"/>
      <c r="AE336" s="12"/>
      <c r="AT336" s="200" t="s">
        <v>386</v>
      </c>
      <c r="AU336" s="200" t="s">
        <v>80</v>
      </c>
      <c r="AV336" s="12" t="s">
        <v>86</v>
      </c>
      <c r="AW336" s="12" t="s">
        <v>30</v>
      </c>
      <c r="AX336" s="12" t="s">
        <v>80</v>
      </c>
      <c r="AY336" s="200" t="s">
        <v>131</v>
      </c>
    </row>
    <row r="337" s="2" customFormat="1" ht="16.5" customHeight="1">
      <c r="A337" s="35"/>
      <c r="B337" s="171"/>
      <c r="C337" s="172" t="s">
        <v>884</v>
      </c>
      <c r="D337" s="172" t="s">
        <v>132</v>
      </c>
      <c r="E337" s="173" t="s">
        <v>1332</v>
      </c>
      <c r="F337" s="174" t="s">
        <v>1333</v>
      </c>
      <c r="G337" s="175" t="s">
        <v>446</v>
      </c>
      <c r="H337" s="176">
        <v>0.039</v>
      </c>
      <c r="I337" s="177"/>
      <c r="J337" s="178">
        <f>ROUND(I337*H337,2)</f>
        <v>0</v>
      </c>
      <c r="K337" s="174" t="s">
        <v>381</v>
      </c>
      <c r="L337" s="36"/>
      <c r="M337" s="179" t="s">
        <v>1</v>
      </c>
      <c r="N337" s="180" t="s">
        <v>38</v>
      </c>
      <c r="O337" s="74"/>
      <c r="P337" s="181">
        <f>O337*H337</f>
        <v>0</v>
      </c>
      <c r="Q337" s="181">
        <v>2.6559499999999998</v>
      </c>
      <c r="R337" s="181">
        <f>Q337*H337</f>
        <v>0.10358205</v>
      </c>
      <c r="S337" s="181">
        <v>0</v>
      </c>
      <c r="T337" s="182">
        <f>S337*H337</f>
        <v>0</v>
      </c>
      <c r="U337" s="35"/>
      <c r="V337" s="35"/>
      <c r="W337" s="35"/>
      <c r="X337" s="35"/>
      <c r="Y337" s="35"/>
      <c r="Z337" s="35"/>
      <c r="AA337" s="35"/>
      <c r="AB337" s="35"/>
      <c r="AC337" s="35"/>
      <c r="AD337" s="35"/>
      <c r="AE337" s="35"/>
      <c r="AR337" s="183" t="s">
        <v>130</v>
      </c>
      <c r="AT337" s="183" t="s">
        <v>132</v>
      </c>
      <c r="AU337" s="183" t="s">
        <v>80</v>
      </c>
      <c r="AY337" s="16" t="s">
        <v>131</v>
      </c>
      <c r="BE337" s="184">
        <f>IF(N337="základní",J337,0)</f>
        <v>0</v>
      </c>
      <c r="BF337" s="184">
        <f>IF(N337="snížená",J337,0)</f>
        <v>0</v>
      </c>
      <c r="BG337" s="184">
        <f>IF(N337="zákl. přenesená",J337,0)</f>
        <v>0</v>
      </c>
      <c r="BH337" s="184">
        <f>IF(N337="sníž. přenesená",J337,0)</f>
        <v>0</v>
      </c>
      <c r="BI337" s="184">
        <f>IF(N337="nulová",J337,0)</f>
        <v>0</v>
      </c>
      <c r="BJ337" s="16" t="s">
        <v>80</v>
      </c>
      <c r="BK337" s="184">
        <f>ROUND(I337*H337,2)</f>
        <v>0</v>
      </c>
      <c r="BL337" s="16" t="s">
        <v>130</v>
      </c>
      <c r="BM337" s="183" t="s">
        <v>1334</v>
      </c>
    </row>
    <row r="338" s="2" customFormat="1">
      <c r="A338" s="35"/>
      <c r="B338" s="36"/>
      <c r="C338" s="35"/>
      <c r="D338" s="185" t="s">
        <v>138</v>
      </c>
      <c r="E338" s="35"/>
      <c r="F338" s="186" t="s">
        <v>1335</v>
      </c>
      <c r="G338" s="35"/>
      <c r="H338" s="35"/>
      <c r="I338" s="187"/>
      <c r="J338" s="35"/>
      <c r="K338" s="35"/>
      <c r="L338" s="36"/>
      <c r="M338" s="188"/>
      <c r="N338" s="189"/>
      <c r="O338" s="74"/>
      <c r="P338" s="74"/>
      <c r="Q338" s="74"/>
      <c r="R338" s="74"/>
      <c r="S338" s="74"/>
      <c r="T338" s="75"/>
      <c r="U338" s="35"/>
      <c r="V338" s="35"/>
      <c r="W338" s="35"/>
      <c r="X338" s="35"/>
      <c r="Y338" s="35"/>
      <c r="Z338" s="35"/>
      <c r="AA338" s="35"/>
      <c r="AB338" s="35"/>
      <c r="AC338" s="35"/>
      <c r="AD338" s="35"/>
      <c r="AE338" s="35"/>
      <c r="AT338" s="16" t="s">
        <v>138</v>
      </c>
      <c r="AU338" s="16" t="s">
        <v>80</v>
      </c>
    </row>
    <row r="339" s="2" customFormat="1">
      <c r="A339" s="35"/>
      <c r="B339" s="36"/>
      <c r="C339" s="35"/>
      <c r="D339" s="197" t="s">
        <v>384</v>
      </c>
      <c r="E339" s="35"/>
      <c r="F339" s="198" t="s">
        <v>1336</v>
      </c>
      <c r="G339" s="35"/>
      <c r="H339" s="35"/>
      <c r="I339" s="187"/>
      <c r="J339" s="35"/>
      <c r="K339" s="35"/>
      <c r="L339" s="36"/>
      <c r="M339" s="188"/>
      <c r="N339" s="189"/>
      <c r="O339" s="74"/>
      <c r="P339" s="74"/>
      <c r="Q339" s="74"/>
      <c r="R339" s="74"/>
      <c r="S339" s="74"/>
      <c r="T339" s="75"/>
      <c r="U339" s="35"/>
      <c r="V339" s="35"/>
      <c r="W339" s="35"/>
      <c r="X339" s="35"/>
      <c r="Y339" s="35"/>
      <c r="Z339" s="35"/>
      <c r="AA339" s="35"/>
      <c r="AB339" s="35"/>
      <c r="AC339" s="35"/>
      <c r="AD339" s="35"/>
      <c r="AE339" s="35"/>
      <c r="AT339" s="16" t="s">
        <v>384</v>
      </c>
      <c r="AU339" s="16" t="s">
        <v>80</v>
      </c>
    </row>
    <row r="340" s="12" customFormat="1">
      <c r="A340" s="12"/>
      <c r="B340" s="199"/>
      <c r="C340" s="12"/>
      <c r="D340" s="185" t="s">
        <v>386</v>
      </c>
      <c r="E340" s="200" t="s">
        <v>891</v>
      </c>
      <c r="F340" s="201" t="s">
        <v>1337</v>
      </c>
      <c r="G340" s="12"/>
      <c r="H340" s="202">
        <v>0.039</v>
      </c>
      <c r="I340" s="203"/>
      <c r="J340" s="12"/>
      <c r="K340" s="12"/>
      <c r="L340" s="199"/>
      <c r="M340" s="204"/>
      <c r="N340" s="205"/>
      <c r="O340" s="205"/>
      <c r="P340" s="205"/>
      <c r="Q340" s="205"/>
      <c r="R340" s="205"/>
      <c r="S340" s="205"/>
      <c r="T340" s="206"/>
      <c r="U340" s="12"/>
      <c r="V340" s="12"/>
      <c r="W340" s="12"/>
      <c r="X340" s="12"/>
      <c r="Y340" s="12"/>
      <c r="Z340" s="12"/>
      <c r="AA340" s="12"/>
      <c r="AB340" s="12"/>
      <c r="AC340" s="12"/>
      <c r="AD340" s="12"/>
      <c r="AE340" s="12"/>
      <c r="AT340" s="200" t="s">
        <v>386</v>
      </c>
      <c r="AU340" s="200" t="s">
        <v>80</v>
      </c>
      <c r="AV340" s="12" t="s">
        <v>86</v>
      </c>
      <c r="AW340" s="12" t="s">
        <v>30</v>
      </c>
      <c r="AX340" s="12" t="s">
        <v>80</v>
      </c>
      <c r="AY340" s="200" t="s">
        <v>131</v>
      </c>
    </row>
    <row r="341" s="2" customFormat="1" ht="24.15" customHeight="1">
      <c r="A341" s="35"/>
      <c r="B341" s="171"/>
      <c r="C341" s="172" t="s">
        <v>896</v>
      </c>
      <c r="D341" s="172" t="s">
        <v>132</v>
      </c>
      <c r="E341" s="173" t="s">
        <v>1338</v>
      </c>
      <c r="F341" s="174" t="s">
        <v>1339</v>
      </c>
      <c r="G341" s="175" t="s">
        <v>446</v>
      </c>
      <c r="H341" s="176">
        <v>1.155</v>
      </c>
      <c r="I341" s="177"/>
      <c r="J341" s="178">
        <f>ROUND(I341*H341,2)</f>
        <v>0</v>
      </c>
      <c r="K341" s="174" t="s">
        <v>381</v>
      </c>
      <c r="L341" s="36"/>
      <c r="M341" s="179" t="s">
        <v>1</v>
      </c>
      <c r="N341" s="180" t="s">
        <v>38</v>
      </c>
      <c r="O341" s="74"/>
      <c r="P341" s="181">
        <f>O341*H341</f>
        <v>0</v>
      </c>
      <c r="Q341" s="181">
        <v>0</v>
      </c>
      <c r="R341" s="181">
        <f>Q341*H341</f>
        <v>0</v>
      </c>
      <c r="S341" s="181">
        <v>0</v>
      </c>
      <c r="T341" s="182">
        <f>S341*H341</f>
        <v>0</v>
      </c>
      <c r="U341" s="35"/>
      <c r="V341" s="35"/>
      <c r="W341" s="35"/>
      <c r="X341" s="35"/>
      <c r="Y341" s="35"/>
      <c r="Z341" s="35"/>
      <c r="AA341" s="35"/>
      <c r="AB341" s="35"/>
      <c r="AC341" s="35"/>
      <c r="AD341" s="35"/>
      <c r="AE341" s="35"/>
      <c r="AR341" s="183" t="s">
        <v>130</v>
      </c>
      <c r="AT341" s="183" t="s">
        <v>132</v>
      </c>
      <c r="AU341" s="183" t="s">
        <v>80</v>
      </c>
      <c r="AY341" s="16" t="s">
        <v>131</v>
      </c>
      <c r="BE341" s="184">
        <f>IF(N341="základní",J341,0)</f>
        <v>0</v>
      </c>
      <c r="BF341" s="184">
        <f>IF(N341="snížená",J341,0)</f>
        <v>0</v>
      </c>
      <c r="BG341" s="184">
        <f>IF(N341="zákl. přenesená",J341,0)</f>
        <v>0</v>
      </c>
      <c r="BH341" s="184">
        <f>IF(N341="sníž. přenesená",J341,0)</f>
        <v>0</v>
      </c>
      <c r="BI341" s="184">
        <f>IF(N341="nulová",J341,0)</f>
        <v>0</v>
      </c>
      <c r="BJ341" s="16" t="s">
        <v>80</v>
      </c>
      <c r="BK341" s="184">
        <f>ROUND(I341*H341,2)</f>
        <v>0</v>
      </c>
      <c r="BL341" s="16" t="s">
        <v>130</v>
      </c>
      <c r="BM341" s="183" t="s">
        <v>1340</v>
      </c>
    </row>
    <row r="342" s="2" customFormat="1">
      <c r="A342" s="35"/>
      <c r="B342" s="36"/>
      <c r="C342" s="35"/>
      <c r="D342" s="185" t="s">
        <v>138</v>
      </c>
      <c r="E342" s="35"/>
      <c r="F342" s="186" t="s">
        <v>1341</v>
      </c>
      <c r="G342" s="35"/>
      <c r="H342" s="35"/>
      <c r="I342" s="187"/>
      <c r="J342" s="35"/>
      <c r="K342" s="35"/>
      <c r="L342" s="36"/>
      <c r="M342" s="188"/>
      <c r="N342" s="189"/>
      <c r="O342" s="74"/>
      <c r="P342" s="74"/>
      <c r="Q342" s="74"/>
      <c r="R342" s="74"/>
      <c r="S342" s="74"/>
      <c r="T342" s="75"/>
      <c r="U342" s="35"/>
      <c r="V342" s="35"/>
      <c r="W342" s="35"/>
      <c r="X342" s="35"/>
      <c r="Y342" s="35"/>
      <c r="Z342" s="35"/>
      <c r="AA342" s="35"/>
      <c r="AB342" s="35"/>
      <c r="AC342" s="35"/>
      <c r="AD342" s="35"/>
      <c r="AE342" s="35"/>
      <c r="AT342" s="16" t="s">
        <v>138</v>
      </c>
      <c r="AU342" s="16" t="s">
        <v>80</v>
      </c>
    </row>
    <row r="343" s="2" customFormat="1">
      <c r="A343" s="35"/>
      <c r="B343" s="36"/>
      <c r="C343" s="35"/>
      <c r="D343" s="197" t="s">
        <v>384</v>
      </c>
      <c r="E343" s="35"/>
      <c r="F343" s="198" t="s">
        <v>1342</v>
      </c>
      <c r="G343" s="35"/>
      <c r="H343" s="35"/>
      <c r="I343" s="187"/>
      <c r="J343" s="35"/>
      <c r="K343" s="35"/>
      <c r="L343" s="36"/>
      <c r="M343" s="188"/>
      <c r="N343" s="189"/>
      <c r="O343" s="74"/>
      <c r="P343" s="74"/>
      <c r="Q343" s="74"/>
      <c r="R343" s="74"/>
      <c r="S343" s="74"/>
      <c r="T343" s="75"/>
      <c r="U343" s="35"/>
      <c r="V343" s="35"/>
      <c r="W343" s="35"/>
      <c r="X343" s="35"/>
      <c r="Y343" s="35"/>
      <c r="Z343" s="35"/>
      <c r="AA343" s="35"/>
      <c r="AB343" s="35"/>
      <c r="AC343" s="35"/>
      <c r="AD343" s="35"/>
      <c r="AE343" s="35"/>
      <c r="AT343" s="16" t="s">
        <v>384</v>
      </c>
      <c r="AU343" s="16" t="s">
        <v>80</v>
      </c>
    </row>
    <row r="344" s="12" customFormat="1">
      <c r="A344" s="12"/>
      <c r="B344" s="199"/>
      <c r="C344" s="12"/>
      <c r="D344" s="185" t="s">
        <v>386</v>
      </c>
      <c r="E344" s="200" t="s">
        <v>902</v>
      </c>
      <c r="F344" s="201" t="s">
        <v>1343</v>
      </c>
      <c r="G344" s="12"/>
      <c r="H344" s="202">
        <v>1.155</v>
      </c>
      <c r="I344" s="203"/>
      <c r="J344" s="12"/>
      <c r="K344" s="12"/>
      <c r="L344" s="199"/>
      <c r="M344" s="204"/>
      <c r="N344" s="205"/>
      <c r="O344" s="205"/>
      <c r="P344" s="205"/>
      <c r="Q344" s="205"/>
      <c r="R344" s="205"/>
      <c r="S344" s="205"/>
      <c r="T344" s="206"/>
      <c r="U344" s="12"/>
      <c r="V344" s="12"/>
      <c r="W344" s="12"/>
      <c r="X344" s="12"/>
      <c r="Y344" s="12"/>
      <c r="Z344" s="12"/>
      <c r="AA344" s="12"/>
      <c r="AB344" s="12"/>
      <c r="AC344" s="12"/>
      <c r="AD344" s="12"/>
      <c r="AE344" s="12"/>
      <c r="AT344" s="200" t="s">
        <v>386</v>
      </c>
      <c r="AU344" s="200" t="s">
        <v>80</v>
      </c>
      <c r="AV344" s="12" t="s">
        <v>86</v>
      </c>
      <c r="AW344" s="12" t="s">
        <v>30</v>
      </c>
      <c r="AX344" s="12" t="s">
        <v>80</v>
      </c>
      <c r="AY344" s="200" t="s">
        <v>131</v>
      </c>
    </row>
    <row r="345" s="2" customFormat="1" ht="24.15" customHeight="1">
      <c r="A345" s="35"/>
      <c r="B345" s="171"/>
      <c r="C345" s="172" t="s">
        <v>907</v>
      </c>
      <c r="D345" s="172" t="s">
        <v>132</v>
      </c>
      <c r="E345" s="173" t="s">
        <v>1344</v>
      </c>
      <c r="F345" s="174" t="s">
        <v>1345</v>
      </c>
      <c r="G345" s="175" t="s">
        <v>380</v>
      </c>
      <c r="H345" s="176">
        <v>48.960000000000001</v>
      </c>
      <c r="I345" s="177"/>
      <c r="J345" s="178">
        <f>ROUND(I345*H345,2)</f>
        <v>0</v>
      </c>
      <c r="K345" s="174" t="s">
        <v>381</v>
      </c>
      <c r="L345" s="36"/>
      <c r="M345" s="179" t="s">
        <v>1</v>
      </c>
      <c r="N345" s="180" t="s">
        <v>38</v>
      </c>
      <c r="O345" s="74"/>
      <c r="P345" s="181">
        <f>O345*H345</f>
        <v>0</v>
      </c>
      <c r="Q345" s="181">
        <v>0</v>
      </c>
      <c r="R345" s="181">
        <f>Q345*H345</f>
        <v>0</v>
      </c>
      <c r="S345" s="181">
        <v>0</v>
      </c>
      <c r="T345" s="182">
        <f>S345*H345</f>
        <v>0</v>
      </c>
      <c r="U345" s="35"/>
      <c r="V345" s="35"/>
      <c r="W345" s="35"/>
      <c r="X345" s="35"/>
      <c r="Y345" s="35"/>
      <c r="Z345" s="35"/>
      <c r="AA345" s="35"/>
      <c r="AB345" s="35"/>
      <c r="AC345" s="35"/>
      <c r="AD345" s="35"/>
      <c r="AE345" s="35"/>
      <c r="AR345" s="183" t="s">
        <v>130</v>
      </c>
      <c r="AT345" s="183" t="s">
        <v>132</v>
      </c>
      <c r="AU345" s="183" t="s">
        <v>80</v>
      </c>
      <c r="AY345" s="16" t="s">
        <v>131</v>
      </c>
      <c r="BE345" s="184">
        <f>IF(N345="základní",J345,0)</f>
        <v>0</v>
      </c>
      <c r="BF345" s="184">
        <f>IF(N345="snížená",J345,0)</f>
        <v>0</v>
      </c>
      <c r="BG345" s="184">
        <f>IF(N345="zákl. přenesená",J345,0)</f>
        <v>0</v>
      </c>
      <c r="BH345" s="184">
        <f>IF(N345="sníž. přenesená",J345,0)</f>
        <v>0</v>
      </c>
      <c r="BI345" s="184">
        <f>IF(N345="nulová",J345,0)</f>
        <v>0</v>
      </c>
      <c r="BJ345" s="16" t="s">
        <v>80</v>
      </c>
      <c r="BK345" s="184">
        <f>ROUND(I345*H345,2)</f>
        <v>0</v>
      </c>
      <c r="BL345" s="16" t="s">
        <v>130</v>
      </c>
      <c r="BM345" s="183" t="s">
        <v>1346</v>
      </c>
    </row>
    <row r="346" s="2" customFormat="1">
      <c r="A346" s="35"/>
      <c r="B346" s="36"/>
      <c r="C346" s="35"/>
      <c r="D346" s="185" t="s">
        <v>138</v>
      </c>
      <c r="E346" s="35"/>
      <c r="F346" s="186" t="s">
        <v>1347</v>
      </c>
      <c r="G346" s="35"/>
      <c r="H346" s="35"/>
      <c r="I346" s="187"/>
      <c r="J346" s="35"/>
      <c r="K346" s="35"/>
      <c r="L346" s="36"/>
      <c r="M346" s="188"/>
      <c r="N346" s="189"/>
      <c r="O346" s="74"/>
      <c r="P346" s="74"/>
      <c r="Q346" s="74"/>
      <c r="R346" s="74"/>
      <c r="S346" s="74"/>
      <c r="T346" s="75"/>
      <c r="U346" s="35"/>
      <c r="V346" s="35"/>
      <c r="W346" s="35"/>
      <c r="X346" s="35"/>
      <c r="Y346" s="35"/>
      <c r="Z346" s="35"/>
      <c r="AA346" s="35"/>
      <c r="AB346" s="35"/>
      <c r="AC346" s="35"/>
      <c r="AD346" s="35"/>
      <c r="AE346" s="35"/>
      <c r="AT346" s="16" t="s">
        <v>138</v>
      </c>
      <c r="AU346" s="16" t="s">
        <v>80</v>
      </c>
    </row>
    <row r="347" s="2" customFormat="1">
      <c r="A347" s="35"/>
      <c r="B347" s="36"/>
      <c r="C347" s="35"/>
      <c r="D347" s="197" t="s">
        <v>384</v>
      </c>
      <c r="E347" s="35"/>
      <c r="F347" s="198" t="s">
        <v>1348</v>
      </c>
      <c r="G347" s="35"/>
      <c r="H347" s="35"/>
      <c r="I347" s="187"/>
      <c r="J347" s="35"/>
      <c r="K347" s="35"/>
      <c r="L347" s="36"/>
      <c r="M347" s="188"/>
      <c r="N347" s="189"/>
      <c r="O347" s="74"/>
      <c r="P347" s="74"/>
      <c r="Q347" s="74"/>
      <c r="R347" s="74"/>
      <c r="S347" s="74"/>
      <c r="T347" s="75"/>
      <c r="U347" s="35"/>
      <c r="V347" s="35"/>
      <c r="W347" s="35"/>
      <c r="X347" s="35"/>
      <c r="Y347" s="35"/>
      <c r="Z347" s="35"/>
      <c r="AA347" s="35"/>
      <c r="AB347" s="35"/>
      <c r="AC347" s="35"/>
      <c r="AD347" s="35"/>
      <c r="AE347" s="35"/>
      <c r="AT347" s="16" t="s">
        <v>384</v>
      </c>
      <c r="AU347" s="16" t="s">
        <v>80</v>
      </c>
    </row>
    <row r="348" s="12" customFormat="1">
      <c r="A348" s="12"/>
      <c r="B348" s="199"/>
      <c r="C348" s="12"/>
      <c r="D348" s="185" t="s">
        <v>386</v>
      </c>
      <c r="E348" s="200" t="s">
        <v>913</v>
      </c>
      <c r="F348" s="201" t="s">
        <v>1349</v>
      </c>
      <c r="G348" s="12"/>
      <c r="H348" s="202">
        <v>48.960000000000001</v>
      </c>
      <c r="I348" s="203"/>
      <c r="J348" s="12"/>
      <c r="K348" s="12"/>
      <c r="L348" s="199"/>
      <c r="M348" s="204"/>
      <c r="N348" s="205"/>
      <c r="O348" s="205"/>
      <c r="P348" s="205"/>
      <c r="Q348" s="205"/>
      <c r="R348" s="205"/>
      <c r="S348" s="205"/>
      <c r="T348" s="206"/>
      <c r="U348" s="12"/>
      <c r="V348" s="12"/>
      <c r="W348" s="12"/>
      <c r="X348" s="12"/>
      <c r="Y348" s="12"/>
      <c r="Z348" s="12"/>
      <c r="AA348" s="12"/>
      <c r="AB348" s="12"/>
      <c r="AC348" s="12"/>
      <c r="AD348" s="12"/>
      <c r="AE348" s="12"/>
      <c r="AT348" s="200" t="s">
        <v>386</v>
      </c>
      <c r="AU348" s="200" t="s">
        <v>80</v>
      </c>
      <c r="AV348" s="12" t="s">
        <v>86</v>
      </c>
      <c r="AW348" s="12" t="s">
        <v>30</v>
      </c>
      <c r="AX348" s="12" t="s">
        <v>80</v>
      </c>
      <c r="AY348" s="200" t="s">
        <v>131</v>
      </c>
    </row>
    <row r="349" s="11" customFormat="1" ht="25.92" customHeight="1">
      <c r="A349" s="11"/>
      <c r="B349" s="160"/>
      <c r="C349" s="11"/>
      <c r="D349" s="161" t="s">
        <v>72</v>
      </c>
      <c r="E349" s="162" t="s">
        <v>156</v>
      </c>
      <c r="F349" s="162" t="s">
        <v>522</v>
      </c>
      <c r="G349" s="11"/>
      <c r="H349" s="11"/>
      <c r="I349" s="163"/>
      <c r="J349" s="164">
        <f>BK349</f>
        <v>0</v>
      </c>
      <c r="K349" s="11"/>
      <c r="L349" s="160"/>
      <c r="M349" s="165"/>
      <c r="N349" s="166"/>
      <c r="O349" s="166"/>
      <c r="P349" s="167">
        <f>SUM(P350:P374)</f>
        <v>0</v>
      </c>
      <c r="Q349" s="166"/>
      <c r="R349" s="167">
        <f>SUM(R350:R374)</f>
        <v>0.039562880000000002</v>
      </c>
      <c r="S349" s="166"/>
      <c r="T349" s="168">
        <f>SUM(T350:T374)</f>
        <v>0</v>
      </c>
      <c r="U349" s="11"/>
      <c r="V349" s="11"/>
      <c r="W349" s="11"/>
      <c r="X349" s="11"/>
      <c r="Y349" s="11"/>
      <c r="Z349" s="11"/>
      <c r="AA349" s="11"/>
      <c r="AB349" s="11"/>
      <c r="AC349" s="11"/>
      <c r="AD349" s="11"/>
      <c r="AE349" s="11"/>
      <c r="AR349" s="161" t="s">
        <v>130</v>
      </c>
      <c r="AT349" s="169" t="s">
        <v>72</v>
      </c>
      <c r="AU349" s="169" t="s">
        <v>73</v>
      </c>
      <c r="AY349" s="161" t="s">
        <v>131</v>
      </c>
      <c r="BK349" s="170">
        <f>SUM(BK350:BK374)</f>
        <v>0</v>
      </c>
    </row>
    <row r="350" s="2" customFormat="1" ht="33" customHeight="1">
      <c r="A350" s="35"/>
      <c r="B350" s="171"/>
      <c r="C350" s="172" t="s">
        <v>916</v>
      </c>
      <c r="D350" s="172" t="s">
        <v>132</v>
      </c>
      <c r="E350" s="173" t="s">
        <v>1350</v>
      </c>
      <c r="F350" s="174" t="s">
        <v>1351</v>
      </c>
      <c r="G350" s="175" t="s">
        <v>380</v>
      </c>
      <c r="H350" s="176">
        <v>115.52</v>
      </c>
      <c r="I350" s="177"/>
      <c r="J350" s="178">
        <f>ROUND(I350*H350,2)</f>
        <v>0</v>
      </c>
      <c r="K350" s="174" t="s">
        <v>381</v>
      </c>
      <c r="L350" s="36"/>
      <c r="M350" s="179" t="s">
        <v>1</v>
      </c>
      <c r="N350" s="180" t="s">
        <v>38</v>
      </c>
      <c r="O350" s="74"/>
      <c r="P350" s="181">
        <f>O350*H350</f>
        <v>0</v>
      </c>
      <c r="Q350" s="181">
        <v>0</v>
      </c>
      <c r="R350" s="181">
        <f>Q350*H350</f>
        <v>0</v>
      </c>
      <c r="S350" s="181">
        <v>0</v>
      </c>
      <c r="T350" s="182">
        <f>S350*H350</f>
        <v>0</v>
      </c>
      <c r="U350" s="35"/>
      <c r="V350" s="35"/>
      <c r="W350" s="35"/>
      <c r="X350" s="35"/>
      <c r="Y350" s="35"/>
      <c r="Z350" s="35"/>
      <c r="AA350" s="35"/>
      <c r="AB350" s="35"/>
      <c r="AC350" s="35"/>
      <c r="AD350" s="35"/>
      <c r="AE350" s="35"/>
      <c r="AR350" s="183" t="s">
        <v>130</v>
      </c>
      <c r="AT350" s="183" t="s">
        <v>132</v>
      </c>
      <c r="AU350" s="183" t="s">
        <v>80</v>
      </c>
      <c r="AY350" s="16" t="s">
        <v>131</v>
      </c>
      <c r="BE350" s="184">
        <f>IF(N350="základní",J350,0)</f>
        <v>0</v>
      </c>
      <c r="BF350" s="184">
        <f>IF(N350="snížená",J350,0)</f>
        <v>0</v>
      </c>
      <c r="BG350" s="184">
        <f>IF(N350="zákl. přenesená",J350,0)</f>
        <v>0</v>
      </c>
      <c r="BH350" s="184">
        <f>IF(N350="sníž. přenesená",J350,0)</f>
        <v>0</v>
      </c>
      <c r="BI350" s="184">
        <f>IF(N350="nulová",J350,0)</f>
        <v>0</v>
      </c>
      <c r="BJ350" s="16" t="s">
        <v>80</v>
      </c>
      <c r="BK350" s="184">
        <f>ROUND(I350*H350,2)</f>
        <v>0</v>
      </c>
      <c r="BL350" s="16" t="s">
        <v>130</v>
      </c>
      <c r="BM350" s="183" t="s">
        <v>1352</v>
      </c>
    </row>
    <row r="351" s="2" customFormat="1">
      <c r="A351" s="35"/>
      <c r="B351" s="36"/>
      <c r="C351" s="35"/>
      <c r="D351" s="185" t="s">
        <v>138</v>
      </c>
      <c r="E351" s="35"/>
      <c r="F351" s="186" t="s">
        <v>1353</v>
      </c>
      <c r="G351" s="35"/>
      <c r="H351" s="35"/>
      <c r="I351" s="187"/>
      <c r="J351" s="35"/>
      <c r="K351" s="35"/>
      <c r="L351" s="36"/>
      <c r="M351" s="188"/>
      <c r="N351" s="189"/>
      <c r="O351" s="74"/>
      <c r="P351" s="74"/>
      <c r="Q351" s="74"/>
      <c r="R351" s="74"/>
      <c r="S351" s="74"/>
      <c r="T351" s="75"/>
      <c r="U351" s="35"/>
      <c r="V351" s="35"/>
      <c r="W351" s="35"/>
      <c r="X351" s="35"/>
      <c r="Y351" s="35"/>
      <c r="Z351" s="35"/>
      <c r="AA351" s="35"/>
      <c r="AB351" s="35"/>
      <c r="AC351" s="35"/>
      <c r="AD351" s="35"/>
      <c r="AE351" s="35"/>
      <c r="AT351" s="16" t="s">
        <v>138</v>
      </c>
      <c r="AU351" s="16" t="s">
        <v>80</v>
      </c>
    </row>
    <row r="352" s="2" customFormat="1">
      <c r="A352" s="35"/>
      <c r="B352" s="36"/>
      <c r="C352" s="35"/>
      <c r="D352" s="197" t="s">
        <v>384</v>
      </c>
      <c r="E352" s="35"/>
      <c r="F352" s="198" t="s">
        <v>1354</v>
      </c>
      <c r="G352" s="35"/>
      <c r="H352" s="35"/>
      <c r="I352" s="187"/>
      <c r="J352" s="35"/>
      <c r="K352" s="35"/>
      <c r="L352" s="36"/>
      <c r="M352" s="188"/>
      <c r="N352" s="189"/>
      <c r="O352" s="74"/>
      <c r="P352" s="74"/>
      <c r="Q352" s="74"/>
      <c r="R352" s="74"/>
      <c r="S352" s="74"/>
      <c r="T352" s="75"/>
      <c r="U352" s="35"/>
      <c r="V352" s="35"/>
      <c r="W352" s="35"/>
      <c r="X352" s="35"/>
      <c r="Y352" s="35"/>
      <c r="Z352" s="35"/>
      <c r="AA352" s="35"/>
      <c r="AB352" s="35"/>
      <c r="AC352" s="35"/>
      <c r="AD352" s="35"/>
      <c r="AE352" s="35"/>
      <c r="AT352" s="16" t="s">
        <v>384</v>
      </c>
      <c r="AU352" s="16" t="s">
        <v>80</v>
      </c>
    </row>
    <row r="353" s="2" customFormat="1" ht="24.15" customHeight="1">
      <c r="A353" s="35"/>
      <c r="B353" s="171"/>
      <c r="C353" s="172" t="s">
        <v>923</v>
      </c>
      <c r="D353" s="172" t="s">
        <v>132</v>
      </c>
      <c r="E353" s="173" t="s">
        <v>623</v>
      </c>
      <c r="F353" s="174" t="s">
        <v>624</v>
      </c>
      <c r="G353" s="175" t="s">
        <v>380</v>
      </c>
      <c r="H353" s="176">
        <v>231.03999999999999</v>
      </c>
      <c r="I353" s="177"/>
      <c r="J353" s="178">
        <f>ROUND(I353*H353,2)</f>
        <v>0</v>
      </c>
      <c r="K353" s="174" t="s">
        <v>381</v>
      </c>
      <c r="L353" s="36"/>
      <c r="M353" s="179" t="s">
        <v>1</v>
      </c>
      <c r="N353" s="180" t="s">
        <v>38</v>
      </c>
      <c r="O353" s="74"/>
      <c r="P353" s="181">
        <f>O353*H353</f>
        <v>0</v>
      </c>
      <c r="Q353" s="181">
        <v>0</v>
      </c>
      <c r="R353" s="181">
        <f>Q353*H353</f>
        <v>0</v>
      </c>
      <c r="S353" s="181">
        <v>0</v>
      </c>
      <c r="T353" s="182">
        <f>S353*H353</f>
        <v>0</v>
      </c>
      <c r="U353" s="35"/>
      <c r="V353" s="35"/>
      <c r="W353" s="35"/>
      <c r="X353" s="35"/>
      <c r="Y353" s="35"/>
      <c r="Z353" s="35"/>
      <c r="AA353" s="35"/>
      <c r="AB353" s="35"/>
      <c r="AC353" s="35"/>
      <c r="AD353" s="35"/>
      <c r="AE353" s="35"/>
      <c r="AR353" s="183" t="s">
        <v>130</v>
      </c>
      <c r="AT353" s="183" t="s">
        <v>132</v>
      </c>
      <c r="AU353" s="183" t="s">
        <v>80</v>
      </c>
      <c r="AY353" s="16" t="s">
        <v>131</v>
      </c>
      <c r="BE353" s="184">
        <f>IF(N353="základní",J353,0)</f>
        <v>0</v>
      </c>
      <c r="BF353" s="184">
        <f>IF(N353="snížená",J353,0)</f>
        <v>0</v>
      </c>
      <c r="BG353" s="184">
        <f>IF(N353="zákl. přenesená",J353,0)</f>
        <v>0</v>
      </c>
      <c r="BH353" s="184">
        <f>IF(N353="sníž. přenesená",J353,0)</f>
        <v>0</v>
      </c>
      <c r="BI353" s="184">
        <f>IF(N353="nulová",J353,0)</f>
        <v>0</v>
      </c>
      <c r="BJ353" s="16" t="s">
        <v>80</v>
      </c>
      <c r="BK353" s="184">
        <f>ROUND(I353*H353,2)</f>
        <v>0</v>
      </c>
      <c r="BL353" s="16" t="s">
        <v>130</v>
      </c>
      <c r="BM353" s="183" t="s">
        <v>1355</v>
      </c>
    </row>
    <row r="354" s="2" customFormat="1">
      <c r="A354" s="35"/>
      <c r="B354" s="36"/>
      <c r="C354" s="35"/>
      <c r="D354" s="185" t="s">
        <v>138</v>
      </c>
      <c r="E354" s="35"/>
      <c r="F354" s="186" t="s">
        <v>626</v>
      </c>
      <c r="G354" s="35"/>
      <c r="H354" s="35"/>
      <c r="I354" s="187"/>
      <c r="J354" s="35"/>
      <c r="K354" s="35"/>
      <c r="L354" s="36"/>
      <c r="M354" s="188"/>
      <c r="N354" s="189"/>
      <c r="O354" s="74"/>
      <c r="P354" s="74"/>
      <c r="Q354" s="74"/>
      <c r="R354" s="74"/>
      <c r="S354" s="74"/>
      <c r="T354" s="75"/>
      <c r="U354" s="35"/>
      <c r="V354" s="35"/>
      <c r="W354" s="35"/>
      <c r="X354" s="35"/>
      <c r="Y354" s="35"/>
      <c r="Z354" s="35"/>
      <c r="AA354" s="35"/>
      <c r="AB354" s="35"/>
      <c r="AC354" s="35"/>
      <c r="AD354" s="35"/>
      <c r="AE354" s="35"/>
      <c r="AT354" s="16" t="s">
        <v>138</v>
      </c>
      <c r="AU354" s="16" t="s">
        <v>80</v>
      </c>
    </row>
    <row r="355" s="2" customFormat="1">
      <c r="A355" s="35"/>
      <c r="B355" s="36"/>
      <c r="C355" s="35"/>
      <c r="D355" s="197" t="s">
        <v>384</v>
      </c>
      <c r="E355" s="35"/>
      <c r="F355" s="198" t="s">
        <v>627</v>
      </c>
      <c r="G355" s="35"/>
      <c r="H355" s="35"/>
      <c r="I355" s="187"/>
      <c r="J355" s="35"/>
      <c r="K355" s="35"/>
      <c r="L355" s="36"/>
      <c r="M355" s="188"/>
      <c r="N355" s="189"/>
      <c r="O355" s="74"/>
      <c r="P355" s="74"/>
      <c r="Q355" s="74"/>
      <c r="R355" s="74"/>
      <c r="S355" s="74"/>
      <c r="T355" s="75"/>
      <c r="U355" s="35"/>
      <c r="V355" s="35"/>
      <c r="W355" s="35"/>
      <c r="X355" s="35"/>
      <c r="Y355" s="35"/>
      <c r="Z355" s="35"/>
      <c r="AA355" s="35"/>
      <c r="AB355" s="35"/>
      <c r="AC355" s="35"/>
      <c r="AD355" s="35"/>
      <c r="AE355" s="35"/>
      <c r="AT355" s="16" t="s">
        <v>384</v>
      </c>
      <c r="AU355" s="16" t="s">
        <v>80</v>
      </c>
    </row>
    <row r="356" s="12" customFormat="1">
      <c r="A356" s="12"/>
      <c r="B356" s="199"/>
      <c r="C356" s="12"/>
      <c r="D356" s="185" t="s">
        <v>386</v>
      </c>
      <c r="E356" s="200" t="s">
        <v>928</v>
      </c>
      <c r="F356" s="201" t="s">
        <v>1356</v>
      </c>
      <c r="G356" s="12"/>
      <c r="H356" s="202">
        <v>231.03999999999999</v>
      </c>
      <c r="I356" s="203"/>
      <c r="J356" s="12"/>
      <c r="K356" s="12"/>
      <c r="L356" s="199"/>
      <c r="M356" s="204"/>
      <c r="N356" s="205"/>
      <c r="O356" s="205"/>
      <c r="P356" s="205"/>
      <c r="Q356" s="205"/>
      <c r="R356" s="205"/>
      <c r="S356" s="205"/>
      <c r="T356" s="206"/>
      <c r="U356" s="12"/>
      <c r="V356" s="12"/>
      <c r="W356" s="12"/>
      <c r="X356" s="12"/>
      <c r="Y356" s="12"/>
      <c r="Z356" s="12"/>
      <c r="AA356" s="12"/>
      <c r="AB356" s="12"/>
      <c r="AC356" s="12"/>
      <c r="AD356" s="12"/>
      <c r="AE356" s="12"/>
      <c r="AT356" s="200" t="s">
        <v>386</v>
      </c>
      <c r="AU356" s="200" t="s">
        <v>80</v>
      </c>
      <c r="AV356" s="12" t="s">
        <v>86</v>
      </c>
      <c r="AW356" s="12" t="s">
        <v>30</v>
      </c>
      <c r="AX356" s="12" t="s">
        <v>80</v>
      </c>
      <c r="AY356" s="200" t="s">
        <v>131</v>
      </c>
    </row>
    <row r="357" s="2" customFormat="1" ht="24.15" customHeight="1">
      <c r="A357" s="35"/>
      <c r="B357" s="171"/>
      <c r="C357" s="172" t="s">
        <v>933</v>
      </c>
      <c r="D357" s="172" t="s">
        <v>132</v>
      </c>
      <c r="E357" s="173" t="s">
        <v>1357</v>
      </c>
      <c r="F357" s="174" t="s">
        <v>1358</v>
      </c>
      <c r="G357" s="175" t="s">
        <v>380</v>
      </c>
      <c r="H357" s="176">
        <v>115.52</v>
      </c>
      <c r="I357" s="177"/>
      <c r="J357" s="178">
        <f>ROUND(I357*H357,2)</f>
        <v>0</v>
      </c>
      <c r="K357" s="174" t="s">
        <v>381</v>
      </c>
      <c r="L357" s="36"/>
      <c r="M357" s="179" t="s">
        <v>1</v>
      </c>
      <c r="N357" s="180" t="s">
        <v>38</v>
      </c>
      <c r="O357" s="74"/>
      <c r="P357" s="181">
        <f>O357*H357</f>
        <v>0</v>
      </c>
      <c r="Q357" s="181">
        <v>0</v>
      </c>
      <c r="R357" s="181">
        <f>Q357*H357</f>
        <v>0</v>
      </c>
      <c r="S357" s="181">
        <v>0</v>
      </c>
      <c r="T357" s="182">
        <f>S357*H357</f>
        <v>0</v>
      </c>
      <c r="U357" s="35"/>
      <c r="V357" s="35"/>
      <c r="W357" s="35"/>
      <c r="X357" s="35"/>
      <c r="Y357" s="35"/>
      <c r="Z357" s="35"/>
      <c r="AA357" s="35"/>
      <c r="AB357" s="35"/>
      <c r="AC357" s="35"/>
      <c r="AD357" s="35"/>
      <c r="AE357" s="35"/>
      <c r="AR357" s="183" t="s">
        <v>130</v>
      </c>
      <c r="AT357" s="183" t="s">
        <v>132</v>
      </c>
      <c r="AU357" s="183" t="s">
        <v>80</v>
      </c>
      <c r="AY357" s="16" t="s">
        <v>131</v>
      </c>
      <c r="BE357" s="184">
        <f>IF(N357="základní",J357,0)</f>
        <v>0</v>
      </c>
      <c r="BF357" s="184">
        <f>IF(N357="snížená",J357,0)</f>
        <v>0</v>
      </c>
      <c r="BG357" s="184">
        <f>IF(N357="zákl. přenesená",J357,0)</f>
        <v>0</v>
      </c>
      <c r="BH357" s="184">
        <f>IF(N357="sníž. přenesená",J357,0)</f>
        <v>0</v>
      </c>
      <c r="BI357" s="184">
        <f>IF(N357="nulová",J357,0)</f>
        <v>0</v>
      </c>
      <c r="BJ357" s="16" t="s">
        <v>80</v>
      </c>
      <c r="BK357" s="184">
        <f>ROUND(I357*H357,2)</f>
        <v>0</v>
      </c>
      <c r="BL357" s="16" t="s">
        <v>130</v>
      </c>
      <c r="BM357" s="183" t="s">
        <v>1359</v>
      </c>
    </row>
    <row r="358" s="2" customFormat="1">
      <c r="A358" s="35"/>
      <c r="B358" s="36"/>
      <c r="C358" s="35"/>
      <c r="D358" s="185" t="s">
        <v>138</v>
      </c>
      <c r="E358" s="35"/>
      <c r="F358" s="186" t="s">
        <v>1360</v>
      </c>
      <c r="G358" s="35"/>
      <c r="H358" s="35"/>
      <c r="I358" s="187"/>
      <c r="J358" s="35"/>
      <c r="K358" s="35"/>
      <c r="L358" s="36"/>
      <c r="M358" s="188"/>
      <c r="N358" s="189"/>
      <c r="O358" s="74"/>
      <c r="P358" s="74"/>
      <c r="Q358" s="74"/>
      <c r="R358" s="74"/>
      <c r="S358" s="74"/>
      <c r="T358" s="75"/>
      <c r="U358" s="35"/>
      <c r="V358" s="35"/>
      <c r="W358" s="35"/>
      <c r="X358" s="35"/>
      <c r="Y358" s="35"/>
      <c r="Z358" s="35"/>
      <c r="AA358" s="35"/>
      <c r="AB358" s="35"/>
      <c r="AC358" s="35"/>
      <c r="AD358" s="35"/>
      <c r="AE358" s="35"/>
      <c r="AT358" s="16" t="s">
        <v>138</v>
      </c>
      <c r="AU358" s="16" t="s">
        <v>80</v>
      </c>
    </row>
    <row r="359" s="2" customFormat="1">
      <c r="A359" s="35"/>
      <c r="B359" s="36"/>
      <c r="C359" s="35"/>
      <c r="D359" s="197" t="s">
        <v>384</v>
      </c>
      <c r="E359" s="35"/>
      <c r="F359" s="198" t="s">
        <v>1361</v>
      </c>
      <c r="G359" s="35"/>
      <c r="H359" s="35"/>
      <c r="I359" s="187"/>
      <c r="J359" s="35"/>
      <c r="K359" s="35"/>
      <c r="L359" s="36"/>
      <c r="M359" s="188"/>
      <c r="N359" s="189"/>
      <c r="O359" s="74"/>
      <c r="P359" s="74"/>
      <c r="Q359" s="74"/>
      <c r="R359" s="74"/>
      <c r="S359" s="74"/>
      <c r="T359" s="75"/>
      <c r="U359" s="35"/>
      <c r="V359" s="35"/>
      <c r="W359" s="35"/>
      <c r="X359" s="35"/>
      <c r="Y359" s="35"/>
      <c r="Z359" s="35"/>
      <c r="AA359" s="35"/>
      <c r="AB359" s="35"/>
      <c r="AC359" s="35"/>
      <c r="AD359" s="35"/>
      <c r="AE359" s="35"/>
      <c r="AT359" s="16" t="s">
        <v>384</v>
      </c>
      <c r="AU359" s="16" t="s">
        <v>80</v>
      </c>
    </row>
    <row r="360" s="12" customFormat="1">
      <c r="A360" s="12"/>
      <c r="B360" s="199"/>
      <c r="C360" s="12"/>
      <c r="D360" s="185" t="s">
        <v>386</v>
      </c>
      <c r="E360" s="200" t="s">
        <v>1362</v>
      </c>
      <c r="F360" s="201" t="s">
        <v>1363</v>
      </c>
      <c r="G360" s="12"/>
      <c r="H360" s="202">
        <v>115.52</v>
      </c>
      <c r="I360" s="203"/>
      <c r="J360" s="12"/>
      <c r="K360" s="12"/>
      <c r="L360" s="199"/>
      <c r="M360" s="204"/>
      <c r="N360" s="205"/>
      <c r="O360" s="205"/>
      <c r="P360" s="205"/>
      <c r="Q360" s="205"/>
      <c r="R360" s="205"/>
      <c r="S360" s="205"/>
      <c r="T360" s="206"/>
      <c r="U360" s="12"/>
      <c r="V360" s="12"/>
      <c r="W360" s="12"/>
      <c r="X360" s="12"/>
      <c r="Y360" s="12"/>
      <c r="Z360" s="12"/>
      <c r="AA360" s="12"/>
      <c r="AB360" s="12"/>
      <c r="AC360" s="12"/>
      <c r="AD360" s="12"/>
      <c r="AE360" s="12"/>
      <c r="AT360" s="200" t="s">
        <v>386</v>
      </c>
      <c r="AU360" s="200" t="s">
        <v>80</v>
      </c>
      <c r="AV360" s="12" t="s">
        <v>86</v>
      </c>
      <c r="AW360" s="12" t="s">
        <v>30</v>
      </c>
      <c r="AX360" s="12" t="s">
        <v>80</v>
      </c>
      <c r="AY360" s="200" t="s">
        <v>131</v>
      </c>
    </row>
    <row r="361" s="2" customFormat="1" ht="24.15" customHeight="1">
      <c r="A361" s="35"/>
      <c r="B361" s="171"/>
      <c r="C361" s="172" t="s">
        <v>1364</v>
      </c>
      <c r="D361" s="172" t="s">
        <v>132</v>
      </c>
      <c r="E361" s="173" t="s">
        <v>636</v>
      </c>
      <c r="F361" s="174" t="s">
        <v>1365</v>
      </c>
      <c r="G361" s="175" t="s">
        <v>380</v>
      </c>
      <c r="H361" s="176">
        <v>121.59999999999999</v>
      </c>
      <c r="I361" s="177"/>
      <c r="J361" s="178">
        <f>ROUND(I361*H361,2)</f>
        <v>0</v>
      </c>
      <c r="K361" s="174" t="s">
        <v>381</v>
      </c>
      <c r="L361" s="36"/>
      <c r="M361" s="179" t="s">
        <v>1</v>
      </c>
      <c r="N361" s="180" t="s">
        <v>38</v>
      </c>
      <c r="O361" s="74"/>
      <c r="P361" s="181">
        <f>O361*H361</f>
        <v>0</v>
      </c>
      <c r="Q361" s="181">
        <v>0</v>
      </c>
      <c r="R361" s="181">
        <f>Q361*H361</f>
        <v>0</v>
      </c>
      <c r="S361" s="181">
        <v>0</v>
      </c>
      <c r="T361" s="182">
        <f>S361*H361</f>
        <v>0</v>
      </c>
      <c r="U361" s="35"/>
      <c r="V361" s="35"/>
      <c r="W361" s="35"/>
      <c r="X361" s="35"/>
      <c r="Y361" s="35"/>
      <c r="Z361" s="35"/>
      <c r="AA361" s="35"/>
      <c r="AB361" s="35"/>
      <c r="AC361" s="35"/>
      <c r="AD361" s="35"/>
      <c r="AE361" s="35"/>
      <c r="AR361" s="183" t="s">
        <v>130</v>
      </c>
      <c r="AT361" s="183" t="s">
        <v>132</v>
      </c>
      <c r="AU361" s="183" t="s">
        <v>80</v>
      </c>
      <c r="AY361" s="16" t="s">
        <v>131</v>
      </c>
      <c r="BE361" s="184">
        <f>IF(N361="základní",J361,0)</f>
        <v>0</v>
      </c>
      <c r="BF361" s="184">
        <f>IF(N361="snížená",J361,0)</f>
        <v>0</v>
      </c>
      <c r="BG361" s="184">
        <f>IF(N361="zákl. přenesená",J361,0)</f>
        <v>0</v>
      </c>
      <c r="BH361" s="184">
        <f>IF(N361="sníž. přenesená",J361,0)</f>
        <v>0</v>
      </c>
      <c r="BI361" s="184">
        <f>IF(N361="nulová",J361,0)</f>
        <v>0</v>
      </c>
      <c r="BJ361" s="16" t="s">
        <v>80</v>
      </c>
      <c r="BK361" s="184">
        <f>ROUND(I361*H361,2)</f>
        <v>0</v>
      </c>
      <c r="BL361" s="16" t="s">
        <v>130</v>
      </c>
      <c r="BM361" s="183" t="s">
        <v>1366</v>
      </c>
    </row>
    <row r="362" s="2" customFormat="1">
      <c r="A362" s="35"/>
      <c r="B362" s="36"/>
      <c r="C362" s="35"/>
      <c r="D362" s="185" t="s">
        <v>138</v>
      </c>
      <c r="E362" s="35"/>
      <c r="F362" s="186" t="s">
        <v>1367</v>
      </c>
      <c r="G362" s="35"/>
      <c r="H362" s="35"/>
      <c r="I362" s="187"/>
      <c r="J362" s="35"/>
      <c r="K362" s="35"/>
      <c r="L362" s="36"/>
      <c r="M362" s="188"/>
      <c r="N362" s="189"/>
      <c r="O362" s="74"/>
      <c r="P362" s="74"/>
      <c r="Q362" s="74"/>
      <c r="R362" s="74"/>
      <c r="S362" s="74"/>
      <c r="T362" s="75"/>
      <c r="U362" s="35"/>
      <c r="V362" s="35"/>
      <c r="W362" s="35"/>
      <c r="X362" s="35"/>
      <c r="Y362" s="35"/>
      <c r="Z362" s="35"/>
      <c r="AA362" s="35"/>
      <c r="AB362" s="35"/>
      <c r="AC362" s="35"/>
      <c r="AD362" s="35"/>
      <c r="AE362" s="35"/>
      <c r="AT362" s="16" t="s">
        <v>138</v>
      </c>
      <c r="AU362" s="16" t="s">
        <v>80</v>
      </c>
    </row>
    <row r="363" s="2" customFormat="1">
      <c r="A363" s="35"/>
      <c r="B363" s="36"/>
      <c r="C363" s="35"/>
      <c r="D363" s="197" t="s">
        <v>384</v>
      </c>
      <c r="E363" s="35"/>
      <c r="F363" s="198" t="s">
        <v>639</v>
      </c>
      <c r="G363" s="35"/>
      <c r="H363" s="35"/>
      <c r="I363" s="187"/>
      <c r="J363" s="35"/>
      <c r="K363" s="35"/>
      <c r="L363" s="36"/>
      <c r="M363" s="188"/>
      <c r="N363" s="189"/>
      <c r="O363" s="74"/>
      <c r="P363" s="74"/>
      <c r="Q363" s="74"/>
      <c r="R363" s="74"/>
      <c r="S363" s="74"/>
      <c r="T363" s="75"/>
      <c r="U363" s="35"/>
      <c r="V363" s="35"/>
      <c r="W363" s="35"/>
      <c r="X363" s="35"/>
      <c r="Y363" s="35"/>
      <c r="Z363" s="35"/>
      <c r="AA363" s="35"/>
      <c r="AB363" s="35"/>
      <c r="AC363" s="35"/>
      <c r="AD363" s="35"/>
      <c r="AE363" s="35"/>
      <c r="AT363" s="16" t="s">
        <v>384</v>
      </c>
      <c r="AU363" s="16" t="s">
        <v>80</v>
      </c>
    </row>
    <row r="364" s="2" customFormat="1" ht="24.15" customHeight="1">
      <c r="A364" s="35"/>
      <c r="B364" s="171"/>
      <c r="C364" s="172" t="s">
        <v>1368</v>
      </c>
      <c r="D364" s="172" t="s">
        <v>132</v>
      </c>
      <c r="E364" s="173" t="s">
        <v>647</v>
      </c>
      <c r="F364" s="174" t="s">
        <v>648</v>
      </c>
      <c r="G364" s="175" t="s">
        <v>380</v>
      </c>
      <c r="H364" s="176">
        <v>115.52</v>
      </c>
      <c r="I364" s="177"/>
      <c r="J364" s="178">
        <f>ROUND(I364*H364,2)</f>
        <v>0</v>
      </c>
      <c r="K364" s="174" t="s">
        <v>381</v>
      </c>
      <c r="L364" s="36"/>
      <c r="M364" s="179" t="s">
        <v>1</v>
      </c>
      <c r="N364" s="180" t="s">
        <v>38</v>
      </c>
      <c r="O364" s="74"/>
      <c r="P364" s="181">
        <f>O364*H364</f>
        <v>0</v>
      </c>
      <c r="Q364" s="181">
        <v>0</v>
      </c>
      <c r="R364" s="181">
        <f>Q364*H364</f>
        <v>0</v>
      </c>
      <c r="S364" s="181">
        <v>0</v>
      </c>
      <c r="T364" s="182">
        <f>S364*H364</f>
        <v>0</v>
      </c>
      <c r="U364" s="35"/>
      <c r="V364" s="35"/>
      <c r="W364" s="35"/>
      <c r="X364" s="35"/>
      <c r="Y364" s="35"/>
      <c r="Z364" s="35"/>
      <c r="AA364" s="35"/>
      <c r="AB364" s="35"/>
      <c r="AC364" s="35"/>
      <c r="AD364" s="35"/>
      <c r="AE364" s="35"/>
      <c r="AR364" s="183" t="s">
        <v>130</v>
      </c>
      <c r="AT364" s="183" t="s">
        <v>132</v>
      </c>
      <c r="AU364" s="183" t="s">
        <v>80</v>
      </c>
      <c r="AY364" s="16" t="s">
        <v>131</v>
      </c>
      <c r="BE364" s="184">
        <f>IF(N364="základní",J364,0)</f>
        <v>0</v>
      </c>
      <c r="BF364" s="184">
        <f>IF(N364="snížená",J364,0)</f>
        <v>0</v>
      </c>
      <c r="BG364" s="184">
        <f>IF(N364="zákl. přenesená",J364,0)</f>
        <v>0</v>
      </c>
      <c r="BH364" s="184">
        <f>IF(N364="sníž. přenesená",J364,0)</f>
        <v>0</v>
      </c>
      <c r="BI364" s="184">
        <f>IF(N364="nulová",J364,0)</f>
        <v>0</v>
      </c>
      <c r="BJ364" s="16" t="s">
        <v>80</v>
      </c>
      <c r="BK364" s="184">
        <f>ROUND(I364*H364,2)</f>
        <v>0</v>
      </c>
      <c r="BL364" s="16" t="s">
        <v>130</v>
      </c>
      <c r="BM364" s="183" t="s">
        <v>1369</v>
      </c>
    </row>
    <row r="365" s="2" customFormat="1">
      <c r="A365" s="35"/>
      <c r="B365" s="36"/>
      <c r="C365" s="35"/>
      <c r="D365" s="185" t="s">
        <v>138</v>
      </c>
      <c r="E365" s="35"/>
      <c r="F365" s="186" t="s">
        <v>1370</v>
      </c>
      <c r="G365" s="35"/>
      <c r="H365" s="35"/>
      <c r="I365" s="187"/>
      <c r="J365" s="35"/>
      <c r="K365" s="35"/>
      <c r="L365" s="36"/>
      <c r="M365" s="188"/>
      <c r="N365" s="189"/>
      <c r="O365" s="74"/>
      <c r="P365" s="74"/>
      <c r="Q365" s="74"/>
      <c r="R365" s="74"/>
      <c r="S365" s="74"/>
      <c r="T365" s="75"/>
      <c r="U365" s="35"/>
      <c r="V365" s="35"/>
      <c r="W365" s="35"/>
      <c r="X365" s="35"/>
      <c r="Y365" s="35"/>
      <c r="Z365" s="35"/>
      <c r="AA365" s="35"/>
      <c r="AB365" s="35"/>
      <c r="AC365" s="35"/>
      <c r="AD365" s="35"/>
      <c r="AE365" s="35"/>
      <c r="AT365" s="16" t="s">
        <v>138</v>
      </c>
      <c r="AU365" s="16" t="s">
        <v>80</v>
      </c>
    </row>
    <row r="366" s="2" customFormat="1">
      <c r="A366" s="35"/>
      <c r="B366" s="36"/>
      <c r="C366" s="35"/>
      <c r="D366" s="197" t="s">
        <v>384</v>
      </c>
      <c r="E366" s="35"/>
      <c r="F366" s="198" t="s">
        <v>650</v>
      </c>
      <c r="G366" s="35"/>
      <c r="H366" s="35"/>
      <c r="I366" s="187"/>
      <c r="J366" s="35"/>
      <c r="K366" s="35"/>
      <c r="L366" s="36"/>
      <c r="M366" s="188"/>
      <c r="N366" s="189"/>
      <c r="O366" s="74"/>
      <c r="P366" s="74"/>
      <c r="Q366" s="74"/>
      <c r="R366" s="74"/>
      <c r="S366" s="74"/>
      <c r="T366" s="75"/>
      <c r="U366" s="35"/>
      <c r="V366" s="35"/>
      <c r="W366" s="35"/>
      <c r="X366" s="35"/>
      <c r="Y366" s="35"/>
      <c r="Z366" s="35"/>
      <c r="AA366" s="35"/>
      <c r="AB366" s="35"/>
      <c r="AC366" s="35"/>
      <c r="AD366" s="35"/>
      <c r="AE366" s="35"/>
      <c r="AT366" s="16" t="s">
        <v>384</v>
      </c>
      <c r="AU366" s="16" t="s">
        <v>80</v>
      </c>
    </row>
    <row r="367" s="2" customFormat="1" ht="24.15" customHeight="1">
      <c r="A367" s="35"/>
      <c r="B367" s="171"/>
      <c r="C367" s="172" t="s">
        <v>1371</v>
      </c>
      <c r="D367" s="172" t="s">
        <v>132</v>
      </c>
      <c r="E367" s="173" t="s">
        <v>1372</v>
      </c>
      <c r="F367" s="174" t="s">
        <v>1373</v>
      </c>
      <c r="G367" s="175" t="s">
        <v>380</v>
      </c>
      <c r="H367" s="176">
        <v>199.42400000000001</v>
      </c>
      <c r="I367" s="177"/>
      <c r="J367" s="178">
        <f>ROUND(I367*H367,2)</f>
        <v>0</v>
      </c>
      <c r="K367" s="174" t="s">
        <v>381</v>
      </c>
      <c r="L367" s="36"/>
      <c r="M367" s="179" t="s">
        <v>1</v>
      </c>
      <c r="N367" s="180" t="s">
        <v>38</v>
      </c>
      <c r="O367" s="74"/>
      <c r="P367" s="181">
        <f>O367*H367</f>
        <v>0</v>
      </c>
      <c r="Q367" s="181">
        <v>0</v>
      </c>
      <c r="R367" s="181">
        <f>Q367*H367</f>
        <v>0</v>
      </c>
      <c r="S367" s="181">
        <v>0</v>
      </c>
      <c r="T367" s="182">
        <f>S367*H367</f>
        <v>0</v>
      </c>
      <c r="U367" s="35"/>
      <c r="V367" s="35"/>
      <c r="W367" s="35"/>
      <c r="X367" s="35"/>
      <c r="Y367" s="35"/>
      <c r="Z367" s="35"/>
      <c r="AA367" s="35"/>
      <c r="AB367" s="35"/>
      <c r="AC367" s="35"/>
      <c r="AD367" s="35"/>
      <c r="AE367" s="35"/>
      <c r="AR367" s="183" t="s">
        <v>130</v>
      </c>
      <c r="AT367" s="183" t="s">
        <v>132</v>
      </c>
      <c r="AU367" s="183" t="s">
        <v>80</v>
      </c>
      <c r="AY367" s="16" t="s">
        <v>131</v>
      </c>
      <c r="BE367" s="184">
        <f>IF(N367="základní",J367,0)</f>
        <v>0</v>
      </c>
      <c r="BF367" s="184">
        <f>IF(N367="snížená",J367,0)</f>
        <v>0</v>
      </c>
      <c r="BG367" s="184">
        <f>IF(N367="zákl. přenesená",J367,0)</f>
        <v>0</v>
      </c>
      <c r="BH367" s="184">
        <f>IF(N367="sníž. přenesená",J367,0)</f>
        <v>0</v>
      </c>
      <c r="BI367" s="184">
        <f>IF(N367="nulová",J367,0)</f>
        <v>0</v>
      </c>
      <c r="BJ367" s="16" t="s">
        <v>80</v>
      </c>
      <c r="BK367" s="184">
        <f>ROUND(I367*H367,2)</f>
        <v>0</v>
      </c>
      <c r="BL367" s="16" t="s">
        <v>130</v>
      </c>
      <c r="BM367" s="183" t="s">
        <v>1374</v>
      </c>
    </row>
    <row r="368" s="2" customFormat="1">
      <c r="A368" s="35"/>
      <c r="B368" s="36"/>
      <c r="C368" s="35"/>
      <c r="D368" s="185" t="s">
        <v>138</v>
      </c>
      <c r="E368" s="35"/>
      <c r="F368" s="186" t="s">
        <v>1375</v>
      </c>
      <c r="G368" s="35"/>
      <c r="H368" s="35"/>
      <c r="I368" s="187"/>
      <c r="J368" s="35"/>
      <c r="K368" s="35"/>
      <c r="L368" s="36"/>
      <c r="M368" s="188"/>
      <c r="N368" s="189"/>
      <c r="O368" s="74"/>
      <c r="P368" s="74"/>
      <c r="Q368" s="74"/>
      <c r="R368" s="74"/>
      <c r="S368" s="74"/>
      <c r="T368" s="75"/>
      <c r="U368" s="35"/>
      <c r="V368" s="35"/>
      <c r="W368" s="35"/>
      <c r="X368" s="35"/>
      <c r="Y368" s="35"/>
      <c r="Z368" s="35"/>
      <c r="AA368" s="35"/>
      <c r="AB368" s="35"/>
      <c r="AC368" s="35"/>
      <c r="AD368" s="35"/>
      <c r="AE368" s="35"/>
      <c r="AT368" s="16" t="s">
        <v>138</v>
      </c>
      <c r="AU368" s="16" t="s">
        <v>80</v>
      </c>
    </row>
    <row r="369" s="2" customFormat="1">
      <c r="A369" s="35"/>
      <c r="B369" s="36"/>
      <c r="C369" s="35"/>
      <c r="D369" s="197" t="s">
        <v>384</v>
      </c>
      <c r="E369" s="35"/>
      <c r="F369" s="198" t="s">
        <v>1376</v>
      </c>
      <c r="G369" s="35"/>
      <c r="H369" s="35"/>
      <c r="I369" s="187"/>
      <c r="J369" s="35"/>
      <c r="K369" s="35"/>
      <c r="L369" s="36"/>
      <c r="M369" s="188"/>
      <c r="N369" s="189"/>
      <c r="O369" s="74"/>
      <c r="P369" s="74"/>
      <c r="Q369" s="74"/>
      <c r="R369" s="74"/>
      <c r="S369" s="74"/>
      <c r="T369" s="75"/>
      <c r="U369" s="35"/>
      <c r="V369" s="35"/>
      <c r="W369" s="35"/>
      <c r="X369" s="35"/>
      <c r="Y369" s="35"/>
      <c r="Z369" s="35"/>
      <c r="AA369" s="35"/>
      <c r="AB369" s="35"/>
      <c r="AC369" s="35"/>
      <c r="AD369" s="35"/>
      <c r="AE369" s="35"/>
      <c r="AT369" s="16" t="s">
        <v>384</v>
      </c>
      <c r="AU369" s="16" t="s">
        <v>80</v>
      </c>
    </row>
    <row r="370" s="12" customFormat="1">
      <c r="A370" s="12"/>
      <c r="B370" s="199"/>
      <c r="C370" s="12"/>
      <c r="D370" s="185" t="s">
        <v>386</v>
      </c>
      <c r="E370" s="200" t="s">
        <v>1377</v>
      </c>
      <c r="F370" s="201" t="s">
        <v>1378</v>
      </c>
      <c r="G370" s="12"/>
      <c r="H370" s="202">
        <v>199.42400000000001</v>
      </c>
      <c r="I370" s="203"/>
      <c r="J370" s="12"/>
      <c r="K370" s="12"/>
      <c r="L370" s="199"/>
      <c r="M370" s="204"/>
      <c r="N370" s="205"/>
      <c r="O370" s="205"/>
      <c r="P370" s="205"/>
      <c r="Q370" s="205"/>
      <c r="R370" s="205"/>
      <c r="S370" s="205"/>
      <c r="T370" s="206"/>
      <c r="U370" s="12"/>
      <c r="V370" s="12"/>
      <c r="W370" s="12"/>
      <c r="X370" s="12"/>
      <c r="Y370" s="12"/>
      <c r="Z370" s="12"/>
      <c r="AA370" s="12"/>
      <c r="AB370" s="12"/>
      <c r="AC370" s="12"/>
      <c r="AD370" s="12"/>
      <c r="AE370" s="12"/>
      <c r="AT370" s="200" t="s">
        <v>386</v>
      </c>
      <c r="AU370" s="200" t="s">
        <v>80</v>
      </c>
      <c r="AV370" s="12" t="s">
        <v>86</v>
      </c>
      <c r="AW370" s="12" t="s">
        <v>30</v>
      </c>
      <c r="AX370" s="12" t="s">
        <v>80</v>
      </c>
      <c r="AY370" s="200" t="s">
        <v>131</v>
      </c>
    </row>
    <row r="371" s="2" customFormat="1" ht="24.15" customHeight="1">
      <c r="A371" s="35"/>
      <c r="B371" s="171"/>
      <c r="C371" s="172" t="s">
        <v>940</v>
      </c>
      <c r="D371" s="172" t="s">
        <v>132</v>
      </c>
      <c r="E371" s="173" t="s">
        <v>1379</v>
      </c>
      <c r="F371" s="174" t="s">
        <v>1380</v>
      </c>
      <c r="G371" s="175" t="s">
        <v>380</v>
      </c>
      <c r="H371" s="176">
        <v>123.634</v>
      </c>
      <c r="I371" s="177"/>
      <c r="J371" s="178">
        <f>ROUND(I371*H371,2)</f>
        <v>0</v>
      </c>
      <c r="K371" s="174" t="s">
        <v>381</v>
      </c>
      <c r="L371" s="36"/>
      <c r="M371" s="179" t="s">
        <v>1</v>
      </c>
      <c r="N371" s="180" t="s">
        <v>38</v>
      </c>
      <c r="O371" s="74"/>
      <c r="P371" s="181">
        <f>O371*H371</f>
        <v>0</v>
      </c>
      <c r="Q371" s="181">
        <v>0.00032000000000000003</v>
      </c>
      <c r="R371" s="181">
        <f>Q371*H371</f>
        <v>0.039562880000000002</v>
      </c>
      <c r="S371" s="181">
        <v>0</v>
      </c>
      <c r="T371" s="182">
        <f>S371*H371</f>
        <v>0</v>
      </c>
      <c r="U371" s="35"/>
      <c r="V371" s="35"/>
      <c r="W371" s="35"/>
      <c r="X371" s="35"/>
      <c r="Y371" s="35"/>
      <c r="Z371" s="35"/>
      <c r="AA371" s="35"/>
      <c r="AB371" s="35"/>
      <c r="AC371" s="35"/>
      <c r="AD371" s="35"/>
      <c r="AE371" s="35"/>
      <c r="AR371" s="183" t="s">
        <v>130</v>
      </c>
      <c r="AT371" s="183" t="s">
        <v>132</v>
      </c>
      <c r="AU371" s="183" t="s">
        <v>80</v>
      </c>
      <c r="AY371" s="16" t="s">
        <v>131</v>
      </c>
      <c r="BE371" s="184">
        <f>IF(N371="základní",J371,0)</f>
        <v>0</v>
      </c>
      <c r="BF371" s="184">
        <f>IF(N371="snížená",J371,0)</f>
        <v>0</v>
      </c>
      <c r="BG371" s="184">
        <f>IF(N371="zákl. přenesená",J371,0)</f>
        <v>0</v>
      </c>
      <c r="BH371" s="184">
        <f>IF(N371="sníž. přenesená",J371,0)</f>
        <v>0</v>
      </c>
      <c r="BI371" s="184">
        <f>IF(N371="nulová",J371,0)</f>
        <v>0</v>
      </c>
      <c r="BJ371" s="16" t="s">
        <v>80</v>
      </c>
      <c r="BK371" s="184">
        <f>ROUND(I371*H371,2)</f>
        <v>0</v>
      </c>
      <c r="BL371" s="16" t="s">
        <v>130</v>
      </c>
      <c r="BM371" s="183" t="s">
        <v>1381</v>
      </c>
    </row>
    <row r="372" s="2" customFormat="1">
      <c r="A372" s="35"/>
      <c r="B372" s="36"/>
      <c r="C372" s="35"/>
      <c r="D372" s="185" t="s">
        <v>138</v>
      </c>
      <c r="E372" s="35"/>
      <c r="F372" s="186" t="s">
        <v>1380</v>
      </c>
      <c r="G372" s="35"/>
      <c r="H372" s="35"/>
      <c r="I372" s="187"/>
      <c r="J372" s="35"/>
      <c r="K372" s="35"/>
      <c r="L372" s="36"/>
      <c r="M372" s="188"/>
      <c r="N372" s="189"/>
      <c r="O372" s="74"/>
      <c r="P372" s="74"/>
      <c r="Q372" s="74"/>
      <c r="R372" s="74"/>
      <c r="S372" s="74"/>
      <c r="T372" s="75"/>
      <c r="U372" s="35"/>
      <c r="V372" s="35"/>
      <c r="W372" s="35"/>
      <c r="X372" s="35"/>
      <c r="Y372" s="35"/>
      <c r="Z372" s="35"/>
      <c r="AA372" s="35"/>
      <c r="AB372" s="35"/>
      <c r="AC372" s="35"/>
      <c r="AD372" s="35"/>
      <c r="AE372" s="35"/>
      <c r="AT372" s="16" t="s">
        <v>138</v>
      </c>
      <c r="AU372" s="16" t="s">
        <v>80</v>
      </c>
    </row>
    <row r="373" s="2" customFormat="1">
      <c r="A373" s="35"/>
      <c r="B373" s="36"/>
      <c r="C373" s="35"/>
      <c r="D373" s="197" t="s">
        <v>384</v>
      </c>
      <c r="E373" s="35"/>
      <c r="F373" s="198" t="s">
        <v>1382</v>
      </c>
      <c r="G373" s="35"/>
      <c r="H373" s="35"/>
      <c r="I373" s="187"/>
      <c r="J373" s="35"/>
      <c r="K373" s="35"/>
      <c r="L373" s="36"/>
      <c r="M373" s="188"/>
      <c r="N373" s="189"/>
      <c r="O373" s="74"/>
      <c r="P373" s="74"/>
      <c r="Q373" s="74"/>
      <c r="R373" s="74"/>
      <c r="S373" s="74"/>
      <c r="T373" s="75"/>
      <c r="U373" s="35"/>
      <c r="V373" s="35"/>
      <c r="W373" s="35"/>
      <c r="X373" s="35"/>
      <c r="Y373" s="35"/>
      <c r="Z373" s="35"/>
      <c r="AA373" s="35"/>
      <c r="AB373" s="35"/>
      <c r="AC373" s="35"/>
      <c r="AD373" s="35"/>
      <c r="AE373" s="35"/>
      <c r="AT373" s="16" t="s">
        <v>384</v>
      </c>
      <c r="AU373" s="16" t="s">
        <v>80</v>
      </c>
    </row>
    <row r="374" s="12" customFormat="1">
      <c r="A374" s="12"/>
      <c r="B374" s="199"/>
      <c r="C374" s="12"/>
      <c r="D374" s="185" t="s">
        <v>386</v>
      </c>
      <c r="E374" s="200" t="s">
        <v>1383</v>
      </c>
      <c r="F374" s="201" t="s">
        <v>1384</v>
      </c>
      <c r="G374" s="12"/>
      <c r="H374" s="202">
        <v>123.634</v>
      </c>
      <c r="I374" s="203"/>
      <c r="J374" s="12"/>
      <c r="K374" s="12"/>
      <c r="L374" s="199"/>
      <c r="M374" s="204"/>
      <c r="N374" s="205"/>
      <c r="O374" s="205"/>
      <c r="P374" s="205"/>
      <c r="Q374" s="205"/>
      <c r="R374" s="205"/>
      <c r="S374" s="205"/>
      <c r="T374" s="206"/>
      <c r="U374" s="12"/>
      <c r="V374" s="12"/>
      <c r="W374" s="12"/>
      <c r="X374" s="12"/>
      <c r="Y374" s="12"/>
      <c r="Z374" s="12"/>
      <c r="AA374" s="12"/>
      <c r="AB374" s="12"/>
      <c r="AC374" s="12"/>
      <c r="AD374" s="12"/>
      <c r="AE374" s="12"/>
      <c r="AT374" s="200" t="s">
        <v>386</v>
      </c>
      <c r="AU374" s="200" t="s">
        <v>80</v>
      </c>
      <c r="AV374" s="12" t="s">
        <v>86</v>
      </c>
      <c r="AW374" s="12" t="s">
        <v>30</v>
      </c>
      <c r="AX374" s="12" t="s">
        <v>80</v>
      </c>
      <c r="AY374" s="200" t="s">
        <v>131</v>
      </c>
    </row>
    <row r="375" s="11" customFormat="1" ht="25.92" customHeight="1">
      <c r="A375" s="11"/>
      <c r="B375" s="160"/>
      <c r="C375" s="11"/>
      <c r="D375" s="161" t="s">
        <v>72</v>
      </c>
      <c r="E375" s="162" t="s">
        <v>178</v>
      </c>
      <c r="F375" s="162" t="s">
        <v>1385</v>
      </c>
      <c r="G375" s="11"/>
      <c r="H375" s="11"/>
      <c r="I375" s="163"/>
      <c r="J375" s="164">
        <f>BK375</f>
        <v>0</v>
      </c>
      <c r="K375" s="11"/>
      <c r="L375" s="160"/>
      <c r="M375" s="165"/>
      <c r="N375" s="166"/>
      <c r="O375" s="166"/>
      <c r="P375" s="167">
        <f>SUM(P376:P403)</f>
        <v>0</v>
      </c>
      <c r="Q375" s="166"/>
      <c r="R375" s="167">
        <f>SUM(R376:R403)</f>
        <v>2.5999162400000002</v>
      </c>
      <c r="S375" s="166"/>
      <c r="T375" s="168">
        <f>SUM(T376:T403)</f>
        <v>1.9016249999999999</v>
      </c>
      <c r="U375" s="11"/>
      <c r="V375" s="11"/>
      <c r="W375" s="11"/>
      <c r="X375" s="11"/>
      <c r="Y375" s="11"/>
      <c r="Z375" s="11"/>
      <c r="AA375" s="11"/>
      <c r="AB375" s="11"/>
      <c r="AC375" s="11"/>
      <c r="AD375" s="11"/>
      <c r="AE375" s="11"/>
      <c r="AR375" s="161" t="s">
        <v>130</v>
      </c>
      <c r="AT375" s="169" t="s">
        <v>72</v>
      </c>
      <c r="AU375" s="169" t="s">
        <v>73</v>
      </c>
      <c r="AY375" s="161" t="s">
        <v>131</v>
      </c>
      <c r="BK375" s="170">
        <f>SUM(BK376:BK403)</f>
        <v>0</v>
      </c>
    </row>
    <row r="376" s="2" customFormat="1" ht="16.5" customHeight="1">
      <c r="A376" s="35"/>
      <c r="B376" s="171"/>
      <c r="C376" s="172" t="s">
        <v>1386</v>
      </c>
      <c r="D376" s="172" t="s">
        <v>132</v>
      </c>
      <c r="E376" s="173" t="s">
        <v>1387</v>
      </c>
      <c r="F376" s="174" t="s">
        <v>1388</v>
      </c>
      <c r="G376" s="175" t="s">
        <v>380</v>
      </c>
      <c r="H376" s="176">
        <v>84.875</v>
      </c>
      <c r="I376" s="177"/>
      <c r="J376" s="178">
        <f>ROUND(I376*H376,2)</f>
        <v>0</v>
      </c>
      <c r="K376" s="174" t="s">
        <v>381</v>
      </c>
      <c r="L376" s="36"/>
      <c r="M376" s="179" t="s">
        <v>1</v>
      </c>
      <c r="N376" s="180" t="s">
        <v>38</v>
      </c>
      <c r="O376" s="74"/>
      <c r="P376" s="181">
        <f>O376*H376</f>
        <v>0</v>
      </c>
      <c r="Q376" s="181">
        <v>0.00025000000000000001</v>
      </c>
      <c r="R376" s="181">
        <f>Q376*H376</f>
        <v>0.021218750000000001</v>
      </c>
      <c r="S376" s="181">
        <v>0</v>
      </c>
      <c r="T376" s="182">
        <f>S376*H376</f>
        <v>0</v>
      </c>
      <c r="U376" s="35"/>
      <c r="V376" s="35"/>
      <c r="W376" s="35"/>
      <c r="X376" s="35"/>
      <c r="Y376" s="35"/>
      <c r="Z376" s="35"/>
      <c r="AA376" s="35"/>
      <c r="AB376" s="35"/>
      <c r="AC376" s="35"/>
      <c r="AD376" s="35"/>
      <c r="AE376" s="35"/>
      <c r="AR376" s="183" t="s">
        <v>130</v>
      </c>
      <c r="AT376" s="183" t="s">
        <v>132</v>
      </c>
      <c r="AU376" s="183" t="s">
        <v>80</v>
      </c>
      <c r="AY376" s="16" t="s">
        <v>131</v>
      </c>
      <c r="BE376" s="184">
        <f>IF(N376="základní",J376,0)</f>
        <v>0</v>
      </c>
      <c r="BF376" s="184">
        <f>IF(N376="snížená",J376,0)</f>
        <v>0</v>
      </c>
      <c r="BG376" s="184">
        <f>IF(N376="zákl. přenesená",J376,0)</f>
        <v>0</v>
      </c>
      <c r="BH376" s="184">
        <f>IF(N376="sníž. přenesená",J376,0)</f>
        <v>0</v>
      </c>
      <c r="BI376" s="184">
        <f>IF(N376="nulová",J376,0)</f>
        <v>0</v>
      </c>
      <c r="BJ376" s="16" t="s">
        <v>80</v>
      </c>
      <c r="BK376" s="184">
        <f>ROUND(I376*H376,2)</f>
        <v>0</v>
      </c>
      <c r="BL376" s="16" t="s">
        <v>130</v>
      </c>
      <c r="BM376" s="183" t="s">
        <v>1389</v>
      </c>
    </row>
    <row r="377" s="2" customFormat="1">
      <c r="A377" s="35"/>
      <c r="B377" s="36"/>
      <c r="C377" s="35"/>
      <c r="D377" s="185" t="s">
        <v>138</v>
      </c>
      <c r="E377" s="35"/>
      <c r="F377" s="186" t="s">
        <v>1390</v>
      </c>
      <c r="G377" s="35"/>
      <c r="H377" s="35"/>
      <c r="I377" s="187"/>
      <c r="J377" s="35"/>
      <c r="K377" s="35"/>
      <c r="L377" s="36"/>
      <c r="M377" s="188"/>
      <c r="N377" s="189"/>
      <c r="O377" s="74"/>
      <c r="P377" s="74"/>
      <c r="Q377" s="74"/>
      <c r="R377" s="74"/>
      <c r="S377" s="74"/>
      <c r="T377" s="75"/>
      <c r="U377" s="35"/>
      <c r="V377" s="35"/>
      <c r="W377" s="35"/>
      <c r="X377" s="35"/>
      <c r="Y377" s="35"/>
      <c r="Z377" s="35"/>
      <c r="AA377" s="35"/>
      <c r="AB377" s="35"/>
      <c r="AC377" s="35"/>
      <c r="AD377" s="35"/>
      <c r="AE377" s="35"/>
      <c r="AT377" s="16" t="s">
        <v>138</v>
      </c>
      <c r="AU377" s="16" t="s">
        <v>80</v>
      </c>
    </row>
    <row r="378" s="2" customFormat="1">
      <c r="A378" s="35"/>
      <c r="B378" s="36"/>
      <c r="C378" s="35"/>
      <c r="D378" s="197" t="s">
        <v>384</v>
      </c>
      <c r="E378" s="35"/>
      <c r="F378" s="198" t="s">
        <v>1391</v>
      </c>
      <c r="G378" s="35"/>
      <c r="H378" s="35"/>
      <c r="I378" s="187"/>
      <c r="J378" s="35"/>
      <c r="K378" s="35"/>
      <c r="L378" s="36"/>
      <c r="M378" s="188"/>
      <c r="N378" s="189"/>
      <c r="O378" s="74"/>
      <c r="P378" s="74"/>
      <c r="Q378" s="74"/>
      <c r="R378" s="74"/>
      <c r="S378" s="74"/>
      <c r="T378" s="75"/>
      <c r="U378" s="35"/>
      <c r="V378" s="35"/>
      <c r="W378" s="35"/>
      <c r="X378" s="35"/>
      <c r="Y378" s="35"/>
      <c r="Z378" s="35"/>
      <c r="AA378" s="35"/>
      <c r="AB378" s="35"/>
      <c r="AC378" s="35"/>
      <c r="AD378" s="35"/>
      <c r="AE378" s="35"/>
      <c r="AT378" s="16" t="s">
        <v>384</v>
      </c>
      <c r="AU378" s="16" t="s">
        <v>80</v>
      </c>
    </row>
    <row r="379" s="12" customFormat="1">
      <c r="A379" s="12"/>
      <c r="B379" s="199"/>
      <c r="C379" s="12"/>
      <c r="D379" s="185" t="s">
        <v>386</v>
      </c>
      <c r="E379" s="200" t="s">
        <v>1392</v>
      </c>
      <c r="F379" s="201" t="s">
        <v>1393</v>
      </c>
      <c r="G379" s="12"/>
      <c r="H379" s="202">
        <v>84.875</v>
      </c>
      <c r="I379" s="203"/>
      <c r="J379" s="12"/>
      <c r="K379" s="12"/>
      <c r="L379" s="199"/>
      <c r="M379" s="204"/>
      <c r="N379" s="205"/>
      <c r="O379" s="205"/>
      <c r="P379" s="205"/>
      <c r="Q379" s="205"/>
      <c r="R379" s="205"/>
      <c r="S379" s="205"/>
      <c r="T379" s="206"/>
      <c r="U379" s="12"/>
      <c r="V379" s="12"/>
      <c r="W379" s="12"/>
      <c r="X379" s="12"/>
      <c r="Y379" s="12"/>
      <c r="Z379" s="12"/>
      <c r="AA379" s="12"/>
      <c r="AB379" s="12"/>
      <c r="AC379" s="12"/>
      <c r="AD379" s="12"/>
      <c r="AE379" s="12"/>
      <c r="AT379" s="200" t="s">
        <v>386</v>
      </c>
      <c r="AU379" s="200" t="s">
        <v>80</v>
      </c>
      <c r="AV379" s="12" t="s">
        <v>86</v>
      </c>
      <c r="AW379" s="12" t="s">
        <v>30</v>
      </c>
      <c r="AX379" s="12" t="s">
        <v>80</v>
      </c>
      <c r="AY379" s="200" t="s">
        <v>131</v>
      </c>
    </row>
    <row r="380" s="2" customFormat="1" ht="24.15" customHeight="1">
      <c r="A380" s="35"/>
      <c r="B380" s="171"/>
      <c r="C380" s="172" t="s">
        <v>1394</v>
      </c>
      <c r="D380" s="172" t="s">
        <v>132</v>
      </c>
      <c r="E380" s="173" t="s">
        <v>1395</v>
      </c>
      <c r="F380" s="174" t="s">
        <v>1396</v>
      </c>
      <c r="G380" s="175" t="s">
        <v>380</v>
      </c>
      <c r="H380" s="176">
        <v>16.975000000000001</v>
      </c>
      <c r="I380" s="177"/>
      <c r="J380" s="178">
        <f>ROUND(I380*H380,2)</f>
        <v>0</v>
      </c>
      <c r="K380" s="174" t="s">
        <v>381</v>
      </c>
      <c r="L380" s="36"/>
      <c r="M380" s="179" t="s">
        <v>1</v>
      </c>
      <c r="N380" s="180" t="s">
        <v>38</v>
      </c>
      <c r="O380" s="74"/>
      <c r="P380" s="181">
        <f>O380*H380</f>
        <v>0</v>
      </c>
      <c r="Q380" s="181">
        <v>0.01457</v>
      </c>
      <c r="R380" s="181">
        <f>Q380*H380</f>
        <v>0.24732575000000001</v>
      </c>
      <c r="S380" s="181">
        <v>0</v>
      </c>
      <c r="T380" s="182">
        <f>S380*H380</f>
        <v>0</v>
      </c>
      <c r="U380" s="35"/>
      <c r="V380" s="35"/>
      <c r="W380" s="35"/>
      <c r="X380" s="35"/>
      <c r="Y380" s="35"/>
      <c r="Z380" s="35"/>
      <c r="AA380" s="35"/>
      <c r="AB380" s="35"/>
      <c r="AC380" s="35"/>
      <c r="AD380" s="35"/>
      <c r="AE380" s="35"/>
      <c r="AR380" s="183" t="s">
        <v>130</v>
      </c>
      <c r="AT380" s="183" t="s">
        <v>132</v>
      </c>
      <c r="AU380" s="183" t="s">
        <v>80</v>
      </c>
      <c r="AY380" s="16" t="s">
        <v>131</v>
      </c>
      <c r="BE380" s="184">
        <f>IF(N380="základní",J380,0)</f>
        <v>0</v>
      </c>
      <c r="BF380" s="184">
        <f>IF(N380="snížená",J380,0)</f>
        <v>0</v>
      </c>
      <c r="BG380" s="184">
        <f>IF(N380="zákl. přenesená",J380,0)</f>
        <v>0</v>
      </c>
      <c r="BH380" s="184">
        <f>IF(N380="sníž. přenesená",J380,0)</f>
        <v>0</v>
      </c>
      <c r="BI380" s="184">
        <f>IF(N380="nulová",J380,0)</f>
        <v>0</v>
      </c>
      <c r="BJ380" s="16" t="s">
        <v>80</v>
      </c>
      <c r="BK380" s="184">
        <f>ROUND(I380*H380,2)</f>
        <v>0</v>
      </c>
      <c r="BL380" s="16" t="s">
        <v>130</v>
      </c>
      <c r="BM380" s="183" t="s">
        <v>1397</v>
      </c>
    </row>
    <row r="381" s="2" customFormat="1">
      <c r="A381" s="35"/>
      <c r="B381" s="36"/>
      <c r="C381" s="35"/>
      <c r="D381" s="185" t="s">
        <v>138</v>
      </c>
      <c r="E381" s="35"/>
      <c r="F381" s="186" t="s">
        <v>1398</v>
      </c>
      <c r="G381" s="35"/>
      <c r="H381" s="35"/>
      <c r="I381" s="187"/>
      <c r="J381" s="35"/>
      <c r="K381" s="35"/>
      <c r="L381" s="36"/>
      <c r="M381" s="188"/>
      <c r="N381" s="189"/>
      <c r="O381" s="74"/>
      <c r="P381" s="74"/>
      <c r="Q381" s="74"/>
      <c r="R381" s="74"/>
      <c r="S381" s="74"/>
      <c r="T381" s="75"/>
      <c r="U381" s="35"/>
      <c r="V381" s="35"/>
      <c r="W381" s="35"/>
      <c r="X381" s="35"/>
      <c r="Y381" s="35"/>
      <c r="Z381" s="35"/>
      <c r="AA381" s="35"/>
      <c r="AB381" s="35"/>
      <c r="AC381" s="35"/>
      <c r="AD381" s="35"/>
      <c r="AE381" s="35"/>
      <c r="AT381" s="16" t="s">
        <v>138</v>
      </c>
      <c r="AU381" s="16" t="s">
        <v>80</v>
      </c>
    </row>
    <row r="382" s="2" customFormat="1">
      <c r="A382" s="35"/>
      <c r="B382" s="36"/>
      <c r="C382" s="35"/>
      <c r="D382" s="197" t="s">
        <v>384</v>
      </c>
      <c r="E382" s="35"/>
      <c r="F382" s="198" t="s">
        <v>1399</v>
      </c>
      <c r="G382" s="35"/>
      <c r="H382" s="35"/>
      <c r="I382" s="187"/>
      <c r="J382" s="35"/>
      <c r="K382" s="35"/>
      <c r="L382" s="36"/>
      <c r="M382" s="188"/>
      <c r="N382" s="189"/>
      <c r="O382" s="74"/>
      <c r="P382" s="74"/>
      <c r="Q382" s="74"/>
      <c r="R382" s="74"/>
      <c r="S382" s="74"/>
      <c r="T382" s="75"/>
      <c r="U382" s="35"/>
      <c r="V382" s="35"/>
      <c r="W382" s="35"/>
      <c r="X382" s="35"/>
      <c r="Y382" s="35"/>
      <c r="Z382" s="35"/>
      <c r="AA382" s="35"/>
      <c r="AB382" s="35"/>
      <c r="AC382" s="35"/>
      <c r="AD382" s="35"/>
      <c r="AE382" s="35"/>
      <c r="AT382" s="16" t="s">
        <v>384</v>
      </c>
      <c r="AU382" s="16" t="s">
        <v>80</v>
      </c>
    </row>
    <row r="383" s="12" customFormat="1">
      <c r="A383" s="12"/>
      <c r="B383" s="199"/>
      <c r="C383" s="12"/>
      <c r="D383" s="185" t="s">
        <v>386</v>
      </c>
      <c r="E383" s="200" t="s">
        <v>1400</v>
      </c>
      <c r="F383" s="201" t="s">
        <v>1401</v>
      </c>
      <c r="G383" s="12"/>
      <c r="H383" s="202">
        <v>16.975000000000001</v>
      </c>
      <c r="I383" s="203"/>
      <c r="J383" s="12"/>
      <c r="K383" s="12"/>
      <c r="L383" s="199"/>
      <c r="M383" s="204"/>
      <c r="N383" s="205"/>
      <c r="O383" s="205"/>
      <c r="P383" s="205"/>
      <c r="Q383" s="205"/>
      <c r="R383" s="205"/>
      <c r="S383" s="205"/>
      <c r="T383" s="206"/>
      <c r="U383" s="12"/>
      <c r="V383" s="12"/>
      <c r="W383" s="12"/>
      <c r="X383" s="12"/>
      <c r="Y383" s="12"/>
      <c r="Z383" s="12"/>
      <c r="AA383" s="12"/>
      <c r="AB383" s="12"/>
      <c r="AC383" s="12"/>
      <c r="AD383" s="12"/>
      <c r="AE383" s="12"/>
      <c r="AT383" s="200" t="s">
        <v>386</v>
      </c>
      <c r="AU383" s="200" t="s">
        <v>80</v>
      </c>
      <c r="AV383" s="12" t="s">
        <v>86</v>
      </c>
      <c r="AW383" s="12" t="s">
        <v>30</v>
      </c>
      <c r="AX383" s="12" t="s">
        <v>80</v>
      </c>
      <c r="AY383" s="200" t="s">
        <v>131</v>
      </c>
    </row>
    <row r="384" s="2" customFormat="1" ht="24.15" customHeight="1">
      <c r="A384" s="35"/>
      <c r="B384" s="171"/>
      <c r="C384" s="172" t="s">
        <v>1402</v>
      </c>
      <c r="D384" s="172" t="s">
        <v>132</v>
      </c>
      <c r="E384" s="173" t="s">
        <v>1403</v>
      </c>
      <c r="F384" s="174" t="s">
        <v>1404</v>
      </c>
      <c r="G384" s="175" t="s">
        <v>380</v>
      </c>
      <c r="H384" s="176">
        <v>397.42399999999998</v>
      </c>
      <c r="I384" s="177"/>
      <c r="J384" s="178">
        <f>ROUND(I384*H384,2)</f>
        <v>0</v>
      </c>
      <c r="K384" s="174" t="s">
        <v>381</v>
      </c>
      <c r="L384" s="36"/>
      <c r="M384" s="179" t="s">
        <v>1</v>
      </c>
      <c r="N384" s="180" t="s">
        <v>38</v>
      </c>
      <c r="O384" s="74"/>
      <c r="P384" s="181">
        <f>O384*H384</f>
        <v>0</v>
      </c>
      <c r="Q384" s="181">
        <v>0.00081999999999999998</v>
      </c>
      <c r="R384" s="181">
        <f>Q384*H384</f>
        <v>0.32588767999999996</v>
      </c>
      <c r="S384" s="181">
        <v>0</v>
      </c>
      <c r="T384" s="182">
        <f>S384*H384</f>
        <v>0</v>
      </c>
      <c r="U384" s="35"/>
      <c r="V384" s="35"/>
      <c r="W384" s="35"/>
      <c r="X384" s="35"/>
      <c r="Y384" s="35"/>
      <c r="Z384" s="35"/>
      <c r="AA384" s="35"/>
      <c r="AB384" s="35"/>
      <c r="AC384" s="35"/>
      <c r="AD384" s="35"/>
      <c r="AE384" s="35"/>
      <c r="AR384" s="183" t="s">
        <v>130</v>
      </c>
      <c r="AT384" s="183" t="s">
        <v>132</v>
      </c>
      <c r="AU384" s="183" t="s">
        <v>80</v>
      </c>
      <c r="AY384" s="16" t="s">
        <v>131</v>
      </c>
      <c r="BE384" s="184">
        <f>IF(N384="základní",J384,0)</f>
        <v>0</v>
      </c>
      <c r="BF384" s="184">
        <f>IF(N384="snížená",J384,0)</f>
        <v>0</v>
      </c>
      <c r="BG384" s="184">
        <f>IF(N384="zákl. přenesená",J384,0)</f>
        <v>0</v>
      </c>
      <c r="BH384" s="184">
        <f>IF(N384="sníž. přenesená",J384,0)</f>
        <v>0</v>
      </c>
      <c r="BI384" s="184">
        <f>IF(N384="nulová",J384,0)</f>
        <v>0</v>
      </c>
      <c r="BJ384" s="16" t="s">
        <v>80</v>
      </c>
      <c r="BK384" s="184">
        <f>ROUND(I384*H384,2)</f>
        <v>0</v>
      </c>
      <c r="BL384" s="16" t="s">
        <v>130</v>
      </c>
      <c r="BM384" s="183" t="s">
        <v>1405</v>
      </c>
    </row>
    <row r="385" s="2" customFormat="1">
      <c r="A385" s="35"/>
      <c r="B385" s="36"/>
      <c r="C385" s="35"/>
      <c r="D385" s="185" t="s">
        <v>138</v>
      </c>
      <c r="E385" s="35"/>
      <c r="F385" s="186" t="s">
        <v>1406</v>
      </c>
      <c r="G385" s="35"/>
      <c r="H385" s="35"/>
      <c r="I385" s="187"/>
      <c r="J385" s="35"/>
      <c r="K385" s="35"/>
      <c r="L385" s="36"/>
      <c r="M385" s="188"/>
      <c r="N385" s="189"/>
      <c r="O385" s="74"/>
      <c r="P385" s="74"/>
      <c r="Q385" s="74"/>
      <c r="R385" s="74"/>
      <c r="S385" s="74"/>
      <c r="T385" s="75"/>
      <c r="U385" s="35"/>
      <c r="V385" s="35"/>
      <c r="W385" s="35"/>
      <c r="X385" s="35"/>
      <c r="Y385" s="35"/>
      <c r="Z385" s="35"/>
      <c r="AA385" s="35"/>
      <c r="AB385" s="35"/>
      <c r="AC385" s="35"/>
      <c r="AD385" s="35"/>
      <c r="AE385" s="35"/>
      <c r="AT385" s="16" t="s">
        <v>138</v>
      </c>
      <c r="AU385" s="16" t="s">
        <v>80</v>
      </c>
    </row>
    <row r="386" s="2" customFormat="1">
      <c r="A386" s="35"/>
      <c r="B386" s="36"/>
      <c r="C386" s="35"/>
      <c r="D386" s="197" t="s">
        <v>384</v>
      </c>
      <c r="E386" s="35"/>
      <c r="F386" s="198" t="s">
        <v>1407</v>
      </c>
      <c r="G386" s="35"/>
      <c r="H386" s="35"/>
      <c r="I386" s="187"/>
      <c r="J386" s="35"/>
      <c r="K386" s="35"/>
      <c r="L386" s="36"/>
      <c r="M386" s="188"/>
      <c r="N386" s="189"/>
      <c r="O386" s="74"/>
      <c r="P386" s="74"/>
      <c r="Q386" s="74"/>
      <c r="R386" s="74"/>
      <c r="S386" s="74"/>
      <c r="T386" s="75"/>
      <c r="U386" s="35"/>
      <c r="V386" s="35"/>
      <c r="W386" s="35"/>
      <c r="X386" s="35"/>
      <c r="Y386" s="35"/>
      <c r="Z386" s="35"/>
      <c r="AA386" s="35"/>
      <c r="AB386" s="35"/>
      <c r="AC386" s="35"/>
      <c r="AD386" s="35"/>
      <c r="AE386" s="35"/>
      <c r="AT386" s="16" t="s">
        <v>384</v>
      </c>
      <c r="AU386" s="16" t="s">
        <v>80</v>
      </c>
    </row>
    <row r="387" s="12" customFormat="1">
      <c r="A387" s="12"/>
      <c r="B387" s="199"/>
      <c r="C387" s="12"/>
      <c r="D387" s="185" t="s">
        <v>386</v>
      </c>
      <c r="E387" s="200" t="s">
        <v>1408</v>
      </c>
      <c r="F387" s="201" t="s">
        <v>1409</v>
      </c>
      <c r="G387" s="12"/>
      <c r="H387" s="202">
        <v>397.42399999999998</v>
      </c>
      <c r="I387" s="203"/>
      <c r="J387" s="12"/>
      <c r="K387" s="12"/>
      <c r="L387" s="199"/>
      <c r="M387" s="204"/>
      <c r="N387" s="205"/>
      <c r="O387" s="205"/>
      <c r="P387" s="205"/>
      <c r="Q387" s="205"/>
      <c r="R387" s="205"/>
      <c r="S387" s="205"/>
      <c r="T387" s="206"/>
      <c r="U387" s="12"/>
      <c r="V387" s="12"/>
      <c r="W387" s="12"/>
      <c r="X387" s="12"/>
      <c r="Y387" s="12"/>
      <c r="Z387" s="12"/>
      <c r="AA387" s="12"/>
      <c r="AB387" s="12"/>
      <c r="AC387" s="12"/>
      <c r="AD387" s="12"/>
      <c r="AE387" s="12"/>
      <c r="AT387" s="200" t="s">
        <v>386</v>
      </c>
      <c r="AU387" s="200" t="s">
        <v>80</v>
      </c>
      <c r="AV387" s="12" t="s">
        <v>86</v>
      </c>
      <c r="AW387" s="12" t="s">
        <v>30</v>
      </c>
      <c r="AX387" s="12" t="s">
        <v>80</v>
      </c>
      <c r="AY387" s="200" t="s">
        <v>131</v>
      </c>
    </row>
    <row r="388" s="2" customFormat="1" ht="24.15" customHeight="1">
      <c r="A388" s="35"/>
      <c r="B388" s="171"/>
      <c r="C388" s="172" t="s">
        <v>1410</v>
      </c>
      <c r="D388" s="172" t="s">
        <v>132</v>
      </c>
      <c r="E388" s="173" t="s">
        <v>1411</v>
      </c>
      <c r="F388" s="174" t="s">
        <v>1412</v>
      </c>
      <c r="G388" s="175" t="s">
        <v>380</v>
      </c>
      <c r="H388" s="176">
        <v>6.9130000000000003</v>
      </c>
      <c r="I388" s="177"/>
      <c r="J388" s="178">
        <f>ROUND(I388*H388,2)</f>
        <v>0</v>
      </c>
      <c r="K388" s="174" t="s">
        <v>381</v>
      </c>
      <c r="L388" s="36"/>
      <c r="M388" s="179" t="s">
        <v>1</v>
      </c>
      <c r="N388" s="180" t="s">
        <v>38</v>
      </c>
      <c r="O388" s="74"/>
      <c r="P388" s="181">
        <f>O388*H388</f>
        <v>0</v>
      </c>
      <c r="Q388" s="181">
        <v>0.01162</v>
      </c>
      <c r="R388" s="181">
        <f>Q388*H388</f>
        <v>0.080329060000000008</v>
      </c>
      <c r="S388" s="181">
        <v>0</v>
      </c>
      <c r="T388" s="182">
        <f>S388*H388</f>
        <v>0</v>
      </c>
      <c r="U388" s="35"/>
      <c r="V388" s="35"/>
      <c r="W388" s="35"/>
      <c r="X388" s="35"/>
      <c r="Y388" s="35"/>
      <c r="Z388" s="35"/>
      <c r="AA388" s="35"/>
      <c r="AB388" s="35"/>
      <c r="AC388" s="35"/>
      <c r="AD388" s="35"/>
      <c r="AE388" s="35"/>
      <c r="AR388" s="183" t="s">
        <v>130</v>
      </c>
      <c r="AT388" s="183" t="s">
        <v>132</v>
      </c>
      <c r="AU388" s="183" t="s">
        <v>80</v>
      </c>
      <c r="AY388" s="16" t="s">
        <v>131</v>
      </c>
      <c r="BE388" s="184">
        <f>IF(N388="základní",J388,0)</f>
        <v>0</v>
      </c>
      <c r="BF388" s="184">
        <f>IF(N388="snížená",J388,0)</f>
        <v>0</v>
      </c>
      <c r="BG388" s="184">
        <f>IF(N388="zákl. přenesená",J388,0)</f>
        <v>0</v>
      </c>
      <c r="BH388" s="184">
        <f>IF(N388="sníž. přenesená",J388,0)</f>
        <v>0</v>
      </c>
      <c r="BI388" s="184">
        <f>IF(N388="nulová",J388,0)</f>
        <v>0</v>
      </c>
      <c r="BJ388" s="16" t="s">
        <v>80</v>
      </c>
      <c r="BK388" s="184">
        <f>ROUND(I388*H388,2)</f>
        <v>0</v>
      </c>
      <c r="BL388" s="16" t="s">
        <v>130</v>
      </c>
      <c r="BM388" s="183" t="s">
        <v>1413</v>
      </c>
    </row>
    <row r="389" s="2" customFormat="1">
      <c r="A389" s="35"/>
      <c r="B389" s="36"/>
      <c r="C389" s="35"/>
      <c r="D389" s="185" t="s">
        <v>138</v>
      </c>
      <c r="E389" s="35"/>
      <c r="F389" s="186" t="s">
        <v>1414</v>
      </c>
      <c r="G389" s="35"/>
      <c r="H389" s="35"/>
      <c r="I389" s="187"/>
      <c r="J389" s="35"/>
      <c r="K389" s="35"/>
      <c r="L389" s="36"/>
      <c r="M389" s="188"/>
      <c r="N389" s="189"/>
      <c r="O389" s="74"/>
      <c r="P389" s="74"/>
      <c r="Q389" s="74"/>
      <c r="R389" s="74"/>
      <c r="S389" s="74"/>
      <c r="T389" s="75"/>
      <c r="U389" s="35"/>
      <c r="V389" s="35"/>
      <c r="W389" s="35"/>
      <c r="X389" s="35"/>
      <c r="Y389" s="35"/>
      <c r="Z389" s="35"/>
      <c r="AA389" s="35"/>
      <c r="AB389" s="35"/>
      <c r="AC389" s="35"/>
      <c r="AD389" s="35"/>
      <c r="AE389" s="35"/>
      <c r="AT389" s="16" t="s">
        <v>138</v>
      </c>
      <c r="AU389" s="16" t="s">
        <v>80</v>
      </c>
    </row>
    <row r="390" s="2" customFormat="1">
      <c r="A390" s="35"/>
      <c r="B390" s="36"/>
      <c r="C390" s="35"/>
      <c r="D390" s="197" t="s">
        <v>384</v>
      </c>
      <c r="E390" s="35"/>
      <c r="F390" s="198" t="s">
        <v>1415</v>
      </c>
      <c r="G390" s="35"/>
      <c r="H390" s="35"/>
      <c r="I390" s="187"/>
      <c r="J390" s="35"/>
      <c r="K390" s="35"/>
      <c r="L390" s="36"/>
      <c r="M390" s="188"/>
      <c r="N390" s="189"/>
      <c r="O390" s="74"/>
      <c r="P390" s="74"/>
      <c r="Q390" s="74"/>
      <c r="R390" s="74"/>
      <c r="S390" s="74"/>
      <c r="T390" s="75"/>
      <c r="U390" s="35"/>
      <c r="V390" s="35"/>
      <c r="W390" s="35"/>
      <c r="X390" s="35"/>
      <c r="Y390" s="35"/>
      <c r="Z390" s="35"/>
      <c r="AA390" s="35"/>
      <c r="AB390" s="35"/>
      <c r="AC390" s="35"/>
      <c r="AD390" s="35"/>
      <c r="AE390" s="35"/>
      <c r="AT390" s="16" t="s">
        <v>384</v>
      </c>
      <c r="AU390" s="16" t="s">
        <v>80</v>
      </c>
    </row>
    <row r="391" s="12" customFormat="1">
      <c r="A391" s="12"/>
      <c r="B391" s="199"/>
      <c r="C391" s="12"/>
      <c r="D391" s="185" t="s">
        <v>386</v>
      </c>
      <c r="E391" s="200" t="s">
        <v>1416</v>
      </c>
      <c r="F391" s="201" t="s">
        <v>1417</v>
      </c>
      <c r="G391" s="12"/>
      <c r="H391" s="202">
        <v>6.9130000000000003</v>
      </c>
      <c r="I391" s="203"/>
      <c r="J391" s="12"/>
      <c r="K391" s="12"/>
      <c r="L391" s="199"/>
      <c r="M391" s="204"/>
      <c r="N391" s="205"/>
      <c r="O391" s="205"/>
      <c r="P391" s="205"/>
      <c r="Q391" s="205"/>
      <c r="R391" s="205"/>
      <c r="S391" s="205"/>
      <c r="T391" s="206"/>
      <c r="U391" s="12"/>
      <c r="V391" s="12"/>
      <c r="W391" s="12"/>
      <c r="X391" s="12"/>
      <c r="Y391" s="12"/>
      <c r="Z391" s="12"/>
      <c r="AA391" s="12"/>
      <c r="AB391" s="12"/>
      <c r="AC391" s="12"/>
      <c r="AD391" s="12"/>
      <c r="AE391" s="12"/>
      <c r="AT391" s="200" t="s">
        <v>386</v>
      </c>
      <c r="AU391" s="200" t="s">
        <v>80</v>
      </c>
      <c r="AV391" s="12" t="s">
        <v>86</v>
      </c>
      <c r="AW391" s="12" t="s">
        <v>30</v>
      </c>
      <c r="AX391" s="12" t="s">
        <v>80</v>
      </c>
      <c r="AY391" s="200" t="s">
        <v>131</v>
      </c>
    </row>
    <row r="392" s="2" customFormat="1" ht="24.15" customHeight="1">
      <c r="A392" s="35"/>
      <c r="B392" s="171"/>
      <c r="C392" s="172" t="s">
        <v>941</v>
      </c>
      <c r="D392" s="172" t="s">
        <v>132</v>
      </c>
      <c r="E392" s="173" t="s">
        <v>1418</v>
      </c>
      <c r="F392" s="174" t="s">
        <v>1419</v>
      </c>
      <c r="G392" s="175" t="s">
        <v>380</v>
      </c>
      <c r="H392" s="176">
        <v>84.875</v>
      </c>
      <c r="I392" s="177"/>
      <c r="J392" s="178">
        <f>ROUND(I392*H392,2)</f>
        <v>0</v>
      </c>
      <c r="K392" s="174" t="s">
        <v>381</v>
      </c>
      <c r="L392" s="36"/>
      <c r="M392" s="179" t="s">
        <v>1</v>
      </c>
      <c r="N392" s="180" t="s">
        <v>38</v>
      </c>
      <c r="O392" s="74"/>
      <c r="P392" s="181">
        <f>O392*H392</f>
        <v>0</v>
      </c>
      <c r="Q392" s="181">
        <v>0.0050699999999999999</v>
      </c>
      <c r="R392" s="181">
        <f>Q392*H392</f>
        <v>0.43031625000000001</v>
      </c>
      <c r="S392" s="181">
        <v>0.0050000000000000001</v>
      </c>
      <c r="T392" s="182">
        <f>S392*H392</f>
        <v>0.424375</v>
      </c>
      <c r="U392" s="35"/>
      <c r="V392" s="35"/>
      <c r="W392" s="35"/>
      <c r="X392" s="35"/>
      <c r="Y392" s="35"/>
      <c r="Z392" s="35"/>
      <c r="AA392" s="35"/>
      <c r="AB392" s="35"/>
      <c r="AC392" s="35"/>
      <c r="AD392" s="35"/>
      <c r="AE392" s="35"/>
      <c r="AR392" s="183" t="s">
        <v>130</v>
      </c>
      <c r="AT392" s="183" t="s">
        <v>132</v>
      </c>
      <c r="AU392" s="183" t="s">
        <v>80</v>
      </c>
      <c r="AY392" s="16" t="s">
        <v>131</v>
      </c>
      <c r="BE392" s="184">
        <f>IF(N392="základní",J392,0)</f>
        <v>0</v>
      </c>
      <c r="BF392" s="184">
        <f>IF(N392="snížená",J392,0)</f>
        <v>0</v>
      </c>
      <c r="BG392" s="184">
        <f>IF(N392="zákl. přenesená",J392,0)</f>
        <v>0</v>
      </c>
      <c r="BH392" s="184">
        <f>IF(N392="sníž. přenesená",J392,0)</f>
        <v>0</v>
      </c>
      <c r="BI392" s="184">
        <f>IF(N392="nulová",J392,0)</f>
        <v>0</v>
      </c>
      <c r="BJ392" s="16" t="s">
        <v>80</v>
      </c>
      <c r="BK392" s="184">
        <f>ROUND(I392*H392,2)</f>
        <v>0</v>
      </c>
      <c r="BL392" s="16" t="s">
        <v>130</v>
      </c>
      <c r="BM392" s="183" t="s">
        <v>1420</v>
      </c>
    </row>
    <row r="393" s="2" customFormat="1">
      <c r="A393" s="35"/>
      <c r="B393" s="36"/>
      <c r="C393" s="35"/>
      <c r="D393" s="185" t="s">
        <v>138</v>
      </c>
      <c r="E393" s="35"/>
      <c r="F393" s="186" t="s">
        <v>1421</v>
      </c>
      <c r="G393" s="35"/>
      <c r="H393" s="35"/>
      <c r="I393" s="187"/>
      <c r="J393" s="35"/>
      <c r="K393" s="35"/>
      <c r="L393" s="36"/>
      <c r="M393" s="188"/>
      <c r="N393" s="189"/>
      <c r="O393" s="74"/>
      <c r="P393" s="74"/>
      <c r="Q393" s="74"/>
      <c r="R393" s="74"/>
      <c r="S393" s="74"/>
      <c r="T393" s="75"/>
      <c r="U393" s="35"/>
      <c r="V393" s="35"/>
      <c r="W393" s="35"/>
      <c r="X393" s="35"/>
      <c r="Y393" s="35"/>
      <c r="Z393" s="35"/>
      <c r="AA393" s="35"/>
      <c r="AB393" s="35"/>
      <c r="AC393" s="35"/>
      <c r="AD393" s="35"/>
      <c r="AE393" s="35"/>
      <c r="AT393" s="16" t="s">
        <v>138</v>
      </c>
      <c r="AU393" s="16" t="s">
        <v>80</v>
      </c>
    </row>
    <row r="394" s="2" customFormat="1">
      <c r="A394" s="35"/>
      <c r="B394" s="36"/>
      <c r="C394" s="35"/>
      <c r="D394" s="197" t="s">
        <v>384</v>
      </c>
      <c r="E394" s="35"/>
      <c r="F394" s="198" t="s">
        <v>1422</v>
      </c>
      <c r="G394" s="35"/>
      <c r="H394" s="35"/>
      <c r="I394" s="187"/>
      <c r="J394" s="35"/>
      <c r="K394" s="35"/>
      <c r="L394" s="36"/>
      <c r="M394" s="188"/>
      <c r="N394" s="189"/>
      <c r="O394" s="74"/>
      <c r="P394" s="74"/>
      <c r="Q394" s="74"/>
      <c r="R394" s="74"/>
      <c r="S394" s="74"/>
      <c r="T394" s="75"/>
      <c r="U394" s="35"/>
      <c r="V394" s="35"/>
      <c r="W394" s="35"/>
      <c r="X394" s="35"/>
      <c r="Y394" s="35"/>
      <c r="Z394" s="35"/>
      <c r="AA394" s="35"/>
      <c r="AB394" s="35"/>
      <c r="AC394" s="35"/>
      <c r="AD394" s="35"/>
      <c r="AE394" s="35"/>
      <c r="AT394" s="16" t="s">
        <v>384</v>
      </c>
      <c r="AU394" s="16" t="s">
        <v>80</v>
      </c>
    </row>
    <row r="395" s="12" customFormat="1">
      <c r="A395" s="12"/>
      <c r="B395" s="199"/>
      <c r="C395" s="12"/>
      <c r="D395" s="185" t="s">
        <v>386</v>
      </c>
      <c r="E395" s="200" t="s">
        <v>1423</v>
      </c>
      <c r="F395" s="201" t="s">
        <v>1424</v>
      </c>
      <c r="G395" s="12"/>
      <c r="H395" s="202">
        <v>84.875</v>
      </c>
      <c r="I395" s="203"/>
      <c r="J395" s="12"/>
      <c r="K395" s="12"/>
      <c r="L395" s="199"/>
      <c r="M395" s="204"/>
      <c r="N395" s="205"/>
      <c r="O395" s="205"/>
      <c r="P395" s="205"/>
      <c r="Q395" s="205"/>
      <c r="R395" s="205"/>
      <c r="S395" s="205"/>
      <c r="T395" s="206"/>
      <c r="U395" s="12"/>
      <c r="V395" s="12"/>
      <c r="W395" s="12"/>
      <c r="X395" s="12"/>
      <c r="Y395" s="12"/>
      <c r="Z395" s="12"/>
      <c r="AA395" s="12"/>
      <c r="AB395" s="12"/>
      <c r="AC395" s="12"/>
      <c r="AD395" s="12"/>
      <c r="AE395" s="12"/>
      <c r="AT395" s="200" t="s">
        <v>386</v>
      </c>
      <c r="AU395" s="200" t="s">
        <v>80</v>
      </c>
      <c r="AV395" s="12" t="s">
        <v>86</v>
      </c>
      <c r="AW395" s="12" t="s">
        <v>30</v>
      </c>
      <c r="AX395" s="12" t="s">
        <v>80</v>
      </c>
      <c r="AY395" s="200" t="s">
        <v>131</v>
      </c>
    </row>
    <row r="396" s="2" customFormat="1" ht="24.15" customHeight="1">
      <c r="A396" s="35"/>
      <c r="B396" s="171"/>
      <c r="C396" s="172" t="s">
        <v>1425</v>
      </c>
      <c r="D396" s="172" t="s">
        <v>132</v>
      </c>
      <c r="E396" s="173" t="s">
        <v>1426</v>
      </c>
      <c r="F396" s="174" t="s">
        <v>1427</v>
      </c>
      <c r="G396" s="175" t="s">
        <v>380</v>
      </c>
      <c r="H396" s="176">
        <v>69.125</v>
      </c>
      <c r="I396" s="177"/>
      <c r="J396" s="178">
        <f>ROUND(I396*H396,2)</f>
        <v>0</v>
      </c>
      <c r="K396" s="174" t="s">
        <v>381</v>
      </c>
      <c r="L396" s="36"/>
      <c r="M396" s="179" t="s">
        <v>1</v>
      </c>
      <c r="N396" s="180" t="s">
        <v>38</v>
      </c>
      <c r="O396" s="74"/>
      <c r="P396" s="181">
        <f>O396*H396</f>
        <v>0</v>
      </c>
      <c r="Q396" s="181">
        <v>0.0060699999999999999</v>
      </c>
      <c r="R396" s="181">
        <f>Q396*H396</f>
        <v>0.41958875000000001</v>
      </c>
      <c r="S396" s="181">
        <v>0.0060000000000000001</v>
      </c>
      <c r="T396" s="182">
        <f>S396*H396</f>
        <v>0.41475000000000001</v>
      </c>
      <c r="U396" s="35"/>
      <c r="V396" s="35"/>
      <c r="W396" s="35"/>
      <c r="X396" s="35"/>
      <c r="Y396" s="35"/>
      <c r="Z396" s="35"/>
      <c r="AA396" s="35"/>
      <c r="AB396" s="35"/>
      <c r="AC396" s="35"/>
      <c r="AD396" s="35"/>
      <c r="AE396" s="35"/>
      <c r="AR396" s="183" t="s">
        <v>130</v>
      </c>
      <c r="AT396" s="183" t="s">
        <v>132</v>
      </c>
      <c r="AU396" s="183" t="s">
        <v>80</v>
      </c>
      <c r="AY396" s="16" t="s">
        <v>131</v>
      </c>
      <c r="BE396" s="184">
        <f>IF(N396="základní",J396,0)</f>
        <v>0</v>
      </c>
      <c r="BF396" s="184">
        <f>IF(N396="snížená",J396,0)</f>
        <v>0</v>
      </c>
      <c r="BG396" s="184">
        <f>IF(N396="zákl. přenesená",J396,0)</f>
        <v>0</v>
      </c>
      <c r="BH396" s="184">
        <f>IF(N396="sníž. přenesená",J396,0)</f>
        <v>0</v>
      </c>
      <c r="BI396" s="184">
        <f>IF(N396="nulová",J396,0)</f>
        <v>0</v>
      </c>
      <c r="BJ396" s="16" t="s">
        <v>80</v>
      </c>
      <c r="BK396" s="184">
        <f>ROUND(I396*H396,2)</f>
        <v>0</v>
      </c>
      <c r="BL396" s="16" t="s">
        <v>130</v>
      </c>
      <c r="BM396" s="183" t="s">
        <v>1428</v>
      </c>
    </row>
    <row r="397" s="2" customFormat="1">
      <c r="A397" s="35"/>
      <c r="B397" s="36"/>
      <c r="C397" s="35"/>
      <c r="D397" s="185" t="s">
        <v>138</v>
      </c>
      <c r="E397" s="35"/>
      <c r="F397" s="186" t="s">
        <v>1429</v>
      </c>
      <c r="G397" s="35"/>
      <c r="H397" s="35"/>
      <c r="I397" s="187"/>
      <c r="J397" s="35"/>
      <c r="K397" s="35"/>
      <c r="L397" s="36"/>
      <c r="M397" s="188"/>
      <c r="N397" s="189"/>
      <c r="O397" s="74"/>
      <c r="P397" s="74"/>
      <c r="Q397" s="74"/>
      <c r="R397" s="74"/>
      <c r="S397" s="74"/>
      <c r="T397" s="75"/>
      <c r="U397" s="35"/>
      <c r="V397" s="35"/>
      <c r="W397" s="35"/>
      <c r="X397" s="35"/>
      <c r="Y397" s="35"/>
      <c r="Z397" s="35"/>
      <c r="AA397" s="35"/>
      <c r="AB397" s="35"/>
      <c r="AC397" s="35"/>
      <c r="AD397" s="35"/>
      <c r="AE397" s="35"/>
      <c r="AT397" s="16" t="s">
        <v>138</v>
      </c>
      <c r="AU397" s="16" t="s">
        <v>80</v>
      </c>
    </row>
    <row r="398" s="2" customFormat="1">
      <c r="A398" s="35"/>
      <c r="B398" s="36"/>
      <c r="C398" s="35"/>
      <c r="D398" s="197" t="s">
        <v>384</v>
      </c>
      <c r="E398" s="35"/>
      <c r="F398" s="198" t="s">
        <v>1430</v>
      </c>
      <c r="G398" s="35"/>
      <c r="H398" s="35"/>
      <c r="I398" s="187"/>
      <c r="J398" s="35"/>
      <c r="K398" s="35"/>
      <c r="L398" s="36"/>
      <c r="M398" s="188"/>
      <c r="N398" s="189"/>
      <c r="O398" s="74"/>
      <c r="P398" s="74"/>
      <c r="Q398" s="74"/>
      <c r="R398" s="74"/>
      <c r="S398" s="74"/>
      <c r="T398" s="75"/>
      <c r="U398" s="35"/>
      <c r="V398" s="35"/>
      <c r="W398" s="35"/>
      <c r="X398" s="35"/>
      <c r="Y398" s="35"/>
      <c r="Z398" s="35"/>
      <c r="AA398" s="35"/>
      <c r="AB398" s="35"/>
      <c r="AC398" s="35"/>
      <c r="AD398" s="35"/>
      <c r="AE398" s="35"/>
      <c r="AT398" s="16" t="s">
        <v>384</v>
      </c>
      <c r="AU398" s="16" t="s">
        <v>80</v>
      </c>
    </row>
    <row r="399" s="12" customFormat="1">
      <c r="A399" s="12"/>
      <c r="B399" s="199"/>
      <c r="C399" s="12"/>
      <c r="D399" s="185" t="s">
        <v>386</v>
      </c>
      <c r="E399" s="200" t="s">
        <v>1431</v>
      </c>
      <c r="F399" s="201" t="s">
        <v>1432</v>
      </c>
      <c r="G399" s="12"/>
      <c r="H399" s="202">
        <v>69.125</v>
      </c>
      <c r="I399" s="203"/>
      <c r="J399" s="12"/>
      <c r="K399" s="12"/>
      <c r="L399" s="199"/>
      <c r="M399" s="204"/>
      <c r="N399" s="205"/>
      <c r="O399" s="205"/>
      <c r="P399" s="205"/>
      <c r="Q399" s="205"/>
      <c r="R399" s="205"/>
      <c r="S399" s="205"/>
      <c r="T399" s="206"/>
      <c r="U399" s="12"/>
      <c r="V399" s="12"/>
      <c r="W399" s="12"/>
      <c r="X399" s="12"/>
      <c r="Y399" s="12"/>
      <c r="Z399" s="12"/>
      <c r="AA399" s="12"/>
      <c r="AB399" s="12"/>
      <c r="AC399" s="12"/>
      <c r="AD399" s="12"/>
      <c r="AE399" s="12"/>
      <c r="AT399" s="200" t="s">
        <v>386</v>
      </c>
      <c r="AU399" s="200" t="s">
        <v>80</v>
      </c>
      <c r="AV399" s="12" t="s">
        <v>86</v>
      </c>
      <c r="AW399" s="12" t="s">
        <v>30</v>
      </c>
      <c r="AX399" s="12" t="s">
        <v>80</v>
      </c>
      <c r="AY399" s="200" t="s">
        <v>131</v>
      </c>
    </row>
    <row r="400" s="2" customFormat="1" ht="24.15" customHeight="1">
      <c r="A400" s="35"/>
      <c r="B400" s="171"/>
      <c r="C400" s="172" t="s">
        <v>1433</v>
      </c>
      <c r="D400" s="172" t="s">
        <v>132</v>
      </c>
      <c r="E400" s="173" t="s">
        <v>1434</v>
      </c>
      <c r="F400" s="174" t="s">
        <v>1435</v>
      </c>
      <c r="G400" s="175" t="s">
        <v>380</v>
      </c>
      <c r="H400" s="176">
        <v>212.5</v>
      </c>
      <c r="I400" s="177"/>
      <c r="J400" s="178">
        <f>ROUND(I400*H400,2)</f>
        <v>0</v>
      </c>
      <c r="K400" s="174" t="s">
        <v>381</v>
      </c>
      <c r="L400" s="36"/>
      <c r="M400" s="179" t="s">
        <v>1</v>
      </c>
      <c r="N400" s="180" t="s">
        <v>38</v>
      </c>
      <c r="O400" s="74"/>
      <c r="P400" s="181">
        <f>O400*H400</f>
        <v>0</v>
      </c>
      <c r="Q400" s="181">
        <v>0.0050600000000000003</v>
      </c>
      <c r="R400" s="181">
        <f>Q400*H400</f>
        <v>1.07525</v>
      </c>
      <c r="S400" s="181">
        <v>0.0050000000000000001</v>
      </c>
      <c r="T400" s="182">
        <f>S400*H400</f>
        <v>1.0625</v>
      </c>
      <c r="U400" s="35"/>
      <c r="V400" s="35"/>
      <c r="W400" s="35"/>
      <c r="X400" s="35"/>
      <c r="Y400" s="35"/>
      <c r="Z400" s="35"/>
      <c r="AA400" s="35"/>
      <c r="AB400" s="35"/>
      <c r="AC400" s="35"/>
      <c r="AD400" s="35"/>
      <c r="AE400" s="35"/>
      <c r="AR400" s="183" t="s">
        <v>130</v>
      </c>
      <c r="AT400" s="183" t="s">
        <v>132</v>
      </c>
      <c r="AU400" s="183" t="s">
        <v>80</v>
      </c>
      <c r="AY400" s="16" t="s">
        <v>131</v>
      </c>
      <c r="BE400" s="184">
        <f>IF(N400="základní",J400,0)</f>
        <v>0</v>
      </c>
      <c r="BF400" s="184">
        <f>IF(N400="snížená",J400,0)</f>
        <v>0</v>
      </c>
      <c r="BG400" s="184">
        <f>IF(N400="zákl. přenesená",J400,0)</f>
        <v>0</v>
      </c>
      <c r="BH400" s="184">
        <f>IF(N400="sníž. přenesená",J400,0)</f>
        <v>0</v>
      </c>
      <c r="BI400" s="184">
        <f>IF(N400="nulová",J400,0)</f>
        <v>0</v>
      </c>
      <c r="BJ400" s="16" t="s">
        <v>80</v>
      </c>
      <c r="BK400" s="184">
        <f>ROUND(I400*H400,2)</f>
        <v>0</v>
      </c>
      <c r="BL400" s="16" t="s">
        <v>130</v>
      </c>
      <c r="BM400" s="183" t="s">
        <v>1436</v>
      </c>
    </row>
    <row r="401" s="2" customFormat="1">
      <c r="A401" s="35"/>
      <c r="B401" s="36"/>
      <c r="C401" s="35"/>
      <c r="D401" s="185" t="s">
        <v>138</v>
      </c>
      <c r="E401" s="35"/>
      <c r="F401" s="186" t="s">
        <v>1437</v>
      </c>
      <c r="G401" s="35"/>
      <c r="H401" s="35"/>
      <c r="I401" s="187"/>
      <c r="J401" s="35"/>
      <c r="K401" s="35"/>
      <c r="L401" s="36"/>
      <c r="M401" s="188"/>
      <c r="N401" s="189"/>
      <c r="O401" s="74"/>
      <c r="P401" s="74"/>
      <c r="Q401" s="74"/>
      <c r="R401" s="74"/>
      <c r="S401" s="74"/>
      <c r="T401" s="75"/>
      <c r="U401" s="35"/>
      <c r="V401" s="35"/>
      <c r="W401" s="35"/>
      <c r="X401" s="35"/>
      <c r="Y401" s="35"/>
      <c r="Z401" s="35"/>
      <c r="AA401" s="35"/>
      <c r="AB401" s="35"/>
      <c r="AC401" s="35"/>
      <c r="AD401" s="35"/>
      <c r="AE401" s="35"/>
      <c r="AT401" s="16" t="s">
        <v>138</v>
      </c>
      <c r="AU401" s="16" t="s">
        <v>80</v>
      </c>
    </row>
    <row r="402" s="2" customFormat="1">
      <c r="A402" s="35"/>
      <c r="B402" s="36"/>
      <c r="C402" s="35"/>
      <c r="D402" s="197" t="s">
        <v>384</v>
      </c>
      <c r="E402" s="35"/>
      <c r="F402" s="198" t="s">
        <v>1438</v>
      </c>
      <c r="G402" s="35"/>
      <c r="H402" s="35"/>
      <c r="I402" s="187"/>
      <c r="J402" s="35"/>
      <c r="K402" s="35"/>
      <c r="L402" s="36"/>
      <c r="M402" s="188"/>
      <c r="N402" s="189"/>
      <c r="O402" s="74"/>
      <c r="P402" s="74"/>
      <c r="Q402" s="74"/>
      <c r="R402" s="74"/>
      <c r="S402" s="74"/>
      <c r="T402" s="75"/>
      <c r="U402" s="35"/>
      <c r="V402" s="35"/>
      <c r="W402" s="35"/>
      <c r="X402" s="35"/>
      <c r="Y402" s="35"/>
      <c r="Z402" s="35"/>
      <c r="AA402" s="35"/>
      <c r="AB402" s="35"/>
      <c r="AC402" s="35"/>
      <c r="AD402" s="35"/>
      <c r="AE402" s="35"/>
      <c r="AT402" s="16" t="s">
        <v>384</v>
      </c>
      <c r="AU402" s="16" t="s">
        <v>80</v>
      </c>
    </row>
    <row r="403" s="12" customFormat="1">
      <c r="A403" s="12"/>
      <c r="B403" s="199"/>
      <c r="C403" s="12"/>
      <c r="D403" s="185" t="s">
        <v>386</v>
      </c>
      <c r="E403" s="200" t="s">
        <v>1439</v>
      </c>
      <c r="F403" s="201" t="s">
        <v>1440</v>
      </c>
      <c r="G403" s="12"/>
      <c r="H403" s="202">
        <v>212.5</v>
      </c>
      <c r="I403" s="203"/>
      <c r="J403" s="12"/>
      <c r="K403" s="12"/>
      <c r="L403" s="199"/>
      <c r="M403" s="204"/>
      <c r="N403" s="205"/>
      <c r="O403" s="205"/>
      <c r="P403" s="205"/>
      <c r="Q403" s="205"/>
      <c r="R403" s="205"/>
      <c r="S403" s="205"/>
      <c r="T403" s="206"/>
      <c r="U403" s="12"/>
      <c r="V403" s="12"/>
      <c r="W403" s="12"/>
      <c r="X403" s="12"/>
      <c r="Y403" s="12"/>
      <c r="Z403" s="12"/>
      <c r="AA403" s="12"/>
      <c r="AB403" s="12"/>
      <c r="AC403" s="12"/>
      <c r="AD403" s="12"/>
      <c r="AE403" s="12"/>
      <c r="AT403" s="200" t="s">
        <v>386</v>
      </c>
      <c r="AU403" s="200" t="s">
        <v>80</v>
      </c>
      <c r="AV403" s="12" t="s">
        <v>86</v>
      </c>
      <c r="AW403" s="12" t="s">
        <v>30</v>
      </c>
      <c r="AX403" s="12" t="s">
        <v>80</v>
      </c>
      <c r="AY403" s="200" t="s">
        <v>131</v>
      </c>
    </row>
    <row r="404" s="11" customFormat="1" ht="25.92" customHeight="1">
      <c r="A404" s="11"/>
      <c r="B404" s="160"/>
      <c r="C404" s="11"/>
      <c r="D404" s="161" t="s">
        <v>72</v>
      </c>
      <c r="E404" s="162" t="s">
        <v>1441</v>
      </c>
      <c r="F404" s="162" t="s">
        <v>1442</v>
      </c>
      <c r="G404" s="11"/>
      <c r="H404" s="11"/>
      <c r="I404" s="163"/>
      <c r="J404" s="164">
        <f>BK404</f>
        <v>0</v>
      </c>
      <c r="K404" s="11"/>
      <c r="L404" s="160"/>
      <c r="M404" s="165"/>
      <c r="N404" s="166"/>
      <c r="O404" s="166"/>
      <c r="P404" s="167">
        <f>SUM(P405:P446)</f>
        <v>0</v>
      </c>
      <c r="Q404" s="166"/>
      <c r="R404" s="167">
        <f>SUM(R405:R446)</f>
        <v>1.8078775999999999</v>
      </c>
      <c r="S404" s="166"/>
      <c r="T404" s="168">
        <f>SUM(T405:T446)</f>
        <v>0.89600000000000002</v>
      </c>
      <c r="U404" s="11"/>
      <c r="V404" s="11"/>
      <c r="W404" s="11"/>
      <c r="X404" s="11"/>
      <c r="Y404" s="11"/>
      <c r="Z404" s="11"/>
      <c r="AA404" s="11"/>
      <c r="AB404" s="11"/>
      <c r="AC404" s="11"/>
      <c r="AD404" s="11"/>
      <c r="AE404" s="11"/>
      <c r="AR404" s="161" t="s">
        <v>130</v>
      </c>
      <c r="AT404" s="169" t="s">
        <v>72</v>
      </c>
      <c r="AU404" s="169" t="s">
        <v>73</v>
      </c>
      <c r="AY404" s="161" t="s">
        <v>131</v>
      </c>
      <c r="BK404" s="170">
        <f>SUM(BK405:BK446)</f>
        <v>0</v>
      </c>
    </row>
    <row r="405" s="2" customFormat="1" ht="24.15" customHeight="1">
      <c r="A405" s="35"/>
      <c r="B405" s="171"/>
      <c r="C405" s="172" t="s">
        <v>1443</v>
      </c>
      <c r="D405" s="172" t="s">
        <v>132</v>
      </c>
      <c r="E405" s="173" t="s">
        <v>1444</v>
      </c>
      <c r="F405" s="174" t="s">
        <v>1445</v>
      </c>
      <c r="G405" s="175" t="s">
        <v>380</v>
      </c>
      <c r="H405" s="176">
        <v>176.102</v>
      </c>
      <c r="I405" s="177"/>
      <c r="J405" s="178">
        <f>ROUND(I405*H405,2)</f>
        <v>0</v>
      </c>
      <c r="K405" s="174" t="s">
        <v>381</v>
      </c>
      <c r="L405" s="36"/>
      <c r="M405" s="179" t="s">
        <v>1</v>
      </c>
      <c r="N405" s="180" t="s">
        <v>38</v>
      </c>
      <c r="O405" s="74"/>
      <c r="P405" s="181">
        <f>O405*H405</f>
        <v>0</v>
      </c>
      <c r="Q405" s="181">
        <v>0</v>
      </c>
      <c r="R405" s="181">
        <f>Q405*H405</f>
        <v>0</v>
      </c>
      <c r="S405" s="181">
        <v>0</v>
      </c>
      <c r="T405" s="182">
        <f>S405*H405</f>
        <v>0</v>
      </c>
      <c r="U405" s="35"/>
      <c r="V405" s="35"/>
      <c r="W405" s="35"/>
      <c r="X405" s="35"/>
      <c r="Y405" s="35"/>
      <c r="Z405" s="35"/>
      <c r="AA405" s="35"/>
      <c r="AB405" s="35"/>
      <c r="AC405" s="35"/>
      <c r="AD405" s="35"/>
      <c r="AE405" s="35"/>
      <c r="AR405" s="183" t="s">
        <v>130</v>
      </c>
      <c r="AT405" s="183" t="s">
        <v>132</v>
      </c>
      <c r="AU405" s="183" t="s">
        <v>80</v>
      </c>
      <c r="AY405" s="16" t="s">
        <v>131</v>
      </c>
      <c r="BE405" s="184">
        <f>IF(N405="základní",J405,0)</f>
        <v>0</v>
      </c>
      <c r="BF405" s="184">
        <f>IF(N405="snížená",J405,0)</f>
        <v>0</v>
      </c>
      <c r="BG405" s="184">
        <f>IF(N405="zákl. přenesená",J405,0)</f>
        <v>0</v>
      </c>
      <c r="BH405" s="184">
        <f>IF(N405="sníž. přenesená",J405,0)</f>
        <v>0</v>
      </c>
      <c r="BI405" s="184">
        <f>IF(N405="nulová",J405,0)</f>
        <v>0</v>
      </c>
      <c r="BJ405" s="16" t="s">
        <v>80</v>
      </c>
      <c r="BK405" s="184">
        <f>ROUND(I405*H405,2)</f>
        <v>0</v>
      </c>
      <c r="BL405" s="16" t="s">
        <v>130</v>
      </c>
      <c r="BM405" s="183" t="s">
        <v>1446</v>
      </c>
    </row>
    <row r="406" s="2" customFormat="1">
      <c r="A406" s="35"/>
      <c r="B406" s="36"/>
      <c r="C406" s="35"/>
      <c r="D406" s="185" t="s">
        <v>138</v>
      </c>
      <c r="E406" s="35"/>
      <c r="F406" s="186" t="s">
        <v>1447</v>
      </c>
      <c r="G406" s="35"/>
      <c r="H406" s="35"/>
      <c r="I406" s="187"/>
      <c r="J406" s="35"/>
      <c r="K406" s="35"/>
      <c r="L406" s="36"/>
      <c r="M406" s="188"/>
      <c r="N406" s="189"/>
      <c r="O406" s="74"/>
      <c r="P406" s="74"/>
      <c r="Q406" s="74"/>
      <c r="R406" s="74"/>
      <c r="S406" s="74"/>
      <c r="T406" s="75"/>
      <c r="U406" s="35"/>
      <c r="V406" s="35"/>
      <c r="W406" s="35"/>
      <c r="X406" s="35"/>
      <c r="Y406" s="35"/>
      <c r="Z406" s="35"/>
      <c r="AA406" s="35"/>
      <c r="AB406" s="35"/>
      <c r="AC406" s="35"/>
      <c r="AD406" s="35"/>
      <c r="AE406" s="35"/>
      <c r="AT406" s="16" t="s">
        <v>138</v>
      </c>
      <c r="AU406" s="16" t="s">
        <v>80</v>
      </c>
    </row>
    <row r="407" s="2" customFormat="1">
      <c r="A407" s="35"/>
      <c r="B407" s="36"/>
      <c r="C407" s="35"/>
      <c r="D407" s="197" t="s">
        <v>384</v>
      </c>
      <c r="E407" s="35"/>
      <c r="F407" s="198" t="s">
        <v>1448</v>
      </c>
      <c r="G407" s="35"/>
      <c r="H407" s="35"/>
      <c r="I407" s="187"/>
      <c r="J407" s="35"/>
      <c r="K407" s="35"/>
      <c r="L407" s="36"/>
      <c r="M407" s="188"/>
      <c r="N407" s="189"/>
      <c r="O407" s="74"/>
      <c r="P407" s="74"/>
      <c r="Q407" s="74"/>
      <c r="R407" s="74"/>
      <c r="S407" s="74"/>
      <c r="T407" s="75"/>
      <c r="U407" s="35"/>
      <c r="V407" s="35"/>
      <c r="W407" s="35"/>
      <c r="X407" s="35"/>
      <c r="Y407" s="35"/>
      <c r="Z407" s="35"/>
      <c r="AA407" s="35"/>
      <c r="AB407" s="35"/>
      <c r="AC407" s="35"/>
      <c r="AD407" s="35"/>
      <c r="AE407" s="35"/>
      <c r="AT407" s="16" t="s">
        <v>384</v>
      </c>
      <c r="AU407" s="16" t="s">
        <v>80</v>
      </c>
    </row>
    <row r="408" s="12" customFormat="1">
      <c r="A408" s="12"/>
      <c r="B408" s="199"/>
      <c r="C408" s="12"/>
      <c r="D408" s="185" t="s">
        <v>386</v>
      </c>
      <c r="E408" s="200" t="s">
        <v>1449</v>
      </c>
      <c r="F408" s="201" t="s">
        <v>1450</v>
      </c>
      <c r="G408" s="12"/>
      <c r="H408" s="202">
        <v>176.102</v>
      </c>
      <c r="I408" s="203"/>
      <c r="J408" s="12"/>
      <c r="K408" s="12"/>
      <c r="L408" s="199"/>
      <c r="M408" s="204"/>
      <c r="N408" s="205"/>
      <c r="O408" s="205"/>
      <c r="P408" s="205"/>
      <c r="Q408" s="205"/>
      <c r="R408" s="205"/>
      <c r="S408" s="205"/>
      <c r="T408" s="206"/>
      <c r="U408" s="12"/>
      <c r="V408" s="12"/>
      <c r="W408" s="12"/>
      <c r="X408" s="12"/>
      <c r="Y408" s="12"/>
      <c r="Z408" s="12"/>
      <c r="AA408" s="12"/>
      <c r="AB408" s="12"/>
      <c r="AC408" s="12"/>
      <c r="AD408" s="12"/>
      <c r="AE408" s="12"/>
      <c r="AT408" s="200" t="s">
        <v>386</v>
      </c>
      <c r="AU408" s="200" t="s">
        <v>80</v>
      </c>
      <c r="AV408" s="12" t="s">
        <v>86</v>
      </c>
      <c r="AW408" s="12" t="s">
        <v>30</v>
      </c>
      <c r="AX408" s="12" t="s">
        <v>80</v>
      </c>
      <c r="AY408" s="200" t="s">
        <v>131</v>
      </c>
    </row>
    <row r="409" s="2" customFormat="1" ht="16.5" customHeight="1">
      <c r="A409" s="35"/>
      <c r="B409" s="171"/>
      <c r="C409" s="214" t="s">
        <v>1451</v>
      </c>
      <c r="D409" s="214" t="s">
        <v>434</v>
      </c>
      <c r="E409" s="215" t="s">
        <v>1452</v>
      </c>
      <c r="F409" s="216" t="s">
        <v>1453</v>
      </c>
      <c r="G409" s="217" t="s">
        <v>495</v>
      </c>
      <c r="H409" s="218">
        <v>0.059999999999999998</v>
      </c>
      <c r="I409" s="219"/>
      <c r="J409" s="220">
        <f>ROUND(I409*H409,2)</f>
        <v>0</v>
      </c>
      <c r="K409" s="216" t="s">
        <v>381</v>
      </c>
      <c r="L409" s="221"/>
      <c r="M409" s="222" t="s">
        <v>1</v>
      </c>
      <c r="N409" s="223" t="s">
        <v>38</v>
      </c>
      <c r="O409" s="74"/>
      <c r="P409" s="181">
        <f>O409*H409</f>
        <v>0</v>
      </c>
      <c r="Q409" s="181">
        <v>1</v>
      </c>
      <c r="R409" s="181">
        <f>Q409*H409</f>
        <v>0.059999999999999998</v>
      </c>
      <c r="S409" s="181">
        <v>0</v>
      </c>
      <c r="T409" s="182">
        <f>S409*H409</f>
        <v>0</v>
      </c>
      <c r="U409" s="35"/>
      <c r="V409" s="35"/>
      <c r="W409" s="35"/>
      <c r="X409" s="35"/>
      <c r="Y409" s="35"/>
      <c r="Z409" s="35"/>
      <c r="AA409" s="35"/>
      <c r="AB409" s="35"/>
      <c r="AC409" s="35"/>
      <c r="AD409" s="35"/>
      <c r="AE409" s="35"/>
      <c r="AR409" s="183" t="s">
        <v>186</v>
      </c>
      <c r="AT409" s="183" t="s">
        <v>434</v>
      </c>
      <c r="AU409" s="183" t="s">
        <v>80</v>
      </c>
      <c r="AY409" s="16" t="s">
        <v>131</v>
      </c>
      <c r="BE409" s="184">
        <f>IF(N409="základní",J409,0)</f>
        <v>0</v>
      </c>
      <c r="BF409" s="184">
        <f>IF(N409="snížená",J409,0)</f>
        <v>0</v>
      </c>
      <c r="BG409" s="184">
        <f>IF(N409="zákl. přenesená",J409,0)</f>
        <v>0</v>
      </c>
      <c r="BH409" s="184">
        <f>IF(N409="sníž. přenesená",J409,0)</f>
        <v>0</v>
      </c>
      <c r="BI409" s="184">
        <f>IF(N409="nulová",J409,0)</f>
        <v>0</v>
      </c>
      <c r="BJ409" s="16" t="s">
        <v>80</v>
      </c>
      <c r="BK409" s="184">
        <f>ROUND(I409*H409,2)</f>
        <v>0</v>
      </c>
      <c r="BL409" s="16" t="s">
        <v>130</v>
      </c>
      <c r="BM409" s="183" t="s">
        <v>1454</v>
      </c>
    </row>
    <row r="410" s="2" customFormat="1">
      <c r="A410" s="35"/>
      <c r="B410" s="36"/>
      <c r="C410" s="35"/>
      <c r="D410" s="185" t="s">
        <v>138</v>
      </c>
      <c r="E410" s="35"/>
      <c r="F410" s="186" t="s">
        <v>1453</v>
      </c>
      <c r="G410" s="35"/>
      <c r="H410" s="35"/>
      <c r="I410" s="187"/>
      <c r="J410" s="35"/>
      <c r="K410" s="35"/>
      <c r="L410" s="36"/>
      <c r="M410" s="188"/>
      <c r="N410" s="189"/>
      <c r="O410" s="74"/>
      <c r="P410" s="74"/>
      <c r="Q410" s="74"/>
      <c r="R410" s="74"/>
      <c r="S410" s="74"/>
      <c r="T410" s="75"/>
      <c r="U410" s="35"/>
      <c r="V410" s="35"/>
      <c r="W410" s="35"/>
      <c r="X410" s="35"/>
      <c r="Y410" s="35"/>
      <c r="Z410" s="35"/>
      <c r="AA410" s="35"/>
      <c r="AB410" s="35"/>
      <c r="AC410" s="35"/>
      <c r="AD410" s="35"/>
      <c r="AE410" s="35"/>
      <c r="AT410" s="16" t="s">
        <v>138</v>
      </c>
      <c r="AU410" s="16" t="s">
        <v>80</v>
      </c>
    </row>
    <row r="411" s="2" customFormat="1" ht="24.15" customHeight="1">
      <c r="A411" s="35"/>
      <c r="B411" s="171"/>
      <c r="C411" s="172" t="s">
        <v>1455</v>
      </c>
      <c r="D411" s="172" t="s">
        <v>132</v>
      </c>
      <c r="E411" s="173" t="s">
        <v>1456</v>
      </c>
      <c r="F411" s="174" t="s">
        <v>1457</v>
      </c>
      <c r="G411" s="175" t="s">
        <v>380</v>
      </c>
      <c r="H411" s="176">
        <v>4.5199999999999996</v>
      </c>
      <c r="I411" s="177"/>
      <c r="J411" s="178">
        <f>ROUND(I411*H411,2)</f>
        <v>0</v>
      </c>
      <c r="K411" s="174" t="s">
        <v>381</v>
      </c>
      <c r="L411" s="36"/>
      <c r="M411" s="179" t="s">
        <v>1</v>
      </c>
      <c r="N411" s="180" t="s">
        <v>38</v>
      </c>
      <c r="O411" s="74"/>
      <c r="P411" s="181">
        <f>O411*H411</f>
        <v>0</v>
      </c>
      <c r="Q411" s="181">
        <v>0</v>
      </c>
      <c r="R411" s="181">
        <f>Q411*H411</f>
        <v>0</v>
      </c>
      <c r="S411" s="181">
        <v>0</v>
      </c>
      <c r="T411" s="182">
        <f>S411*H411</f>
        <v>0</v>
      </c>
      <c r="U411" s="35"/>
      <c r="V411" s="35"/>
      <c r="W411" s="35"/>
      <c r="X411" s="35"/>
      <c r="Y411" s="35"/>
      <c r="Z411" s="35"/>
      <c r="AA411" s="35"/>
      <c r="AB411" s="35"/>
      <c r="AC411" s="35"/>
      <c r="AD411" s="35"/>
      <c r="AE411" s="35"/>
      <c r="AR411" s="183" t="s">
        <v>130</v>
      </c>
      <c r="AT411" s="183" t="s">
        <v>132</v>
      </c>
      <c r="AU411" s="183" t="s">
        <v>80</v>
      </c>
      <c r="AY411" s="16" t="s">
        <v>131</v>
      </c>
      <c r="BE411" s="184">
        <f>IF(N411="základní",J411,0)</f>
        <v>0</v>
      </c>
      <c r="BF411" s="184">
        <f>IF(N411="snížená",J411,0)</f>
        <v>0</v>
      </c>
      <c r="BG411" s="184">
        <f>IF(N411="zákl. přenesená",J411,0)</f>
        <v>0</v>
      </c>
      <c r="BH411" s="184">
        <f>IF(N411="sníž. přenesená",J411,0)</f>
        <v>0</v>
      </c>
      <c r="BI411" s="184">
        <f>IF(N411="nulová",J411,0)</f>
        <v>0</v>
      </c>
      <c r="BJ411" s="16" t="s">
        <v>80</v>
      </c>
      <c r="BK411" s="184">
        <f>ROUND(I411*H411,2)</f>
        <v>0</v>
      </c>
      <c r="BL411" s="16" t="s">
        <v>130</v>
      </c>
      <c r="BM411" s="183" t="s">
        <v>1458</v>
      </c>
    </row>
    <row r="412" s="2" customFormat="1">
      <c r="A412" s="35"/>
      <c r="B412" s="36"/>
      <c r="C412" s="35"/>
      <c r="D412" s="185" t="s">
        <v>138</v>
      </c>
      <c r="E412" s="35"/>
      <c r="F412" s="186" t="s">
        <v>1459</v>
      </c>
      <c r="G412" s="35"/>
      <c r="H412" s="35"/>
      <c r="I412" s="187"/>
      <c r="J412" s="35"/>
      <c r="K412" s="35"/>
      <c r="L412" s="36"/>
      <c r="M412" s="188"/>
      <c r="N412" s="189"/>
      <c r="O412" s="74"/>
      <c r="P412" s="74"/>
      <c r="Q412" s="74"/>
      <c r="R412" s="74"/>
      <c r="S412" s="74"/>
      <c r="T412" s="75"/>
      <c r="U412" s="35"/>
      <c r="V412" s="35"/>
      <c r="W412" s="35"/>
      <c r="X412" s="35"/>
      <c r="Y412" s="35"/>
      <c r="Z412" s="35"/>
      <c r="AA412" s="35"/>
      <c r="AB412" s="35"/>
      <c r="AC412" s="35"/>
      <c r="AD412" s="35"/>
      <c r="AE412" s="35"/>
      <c r="AT412" s="16" t="s">
        <v>138</v>
      </c>
      <c r="AU412" s="16" t="s">
        <v>80</v>
      </c>
    </row>
    <row r="413" s="2" customFormat="1">
      <c r="A413" s="35"/>
      <c r="B413" s="36"/>
      <c r="C413" s="35"/>
      <c r="D413" s="197" t="s">
        <v>384</v>
      </c>
      <c r="E413" s="35"/>
      <c r="F413" s="198" t="s">
        <v>1460</v>
      </c>
      <c r="G413" s="35"/>
      <c r="H413" s="35"/>
      <c r="I413" s="187"/>
      <c r="J413" s="35"/>
      <c r="K413" s="35"/>
      <c r="L413" s="36"/>
      <c r="M413" s="188"/>
      <c r="N413" s="189"/>
      <c r="O413" s="74"/>
      <c r="P413" s="74"/>
      <c r="Q413" s="74"/>
      <c r="R413" s="74"/>
      <c r="S413" s="74"/>
      <c r="T413" s="75"/>
      <c r="U413" s="35"/>
      <c r="V413" s="35"/>
      <c r="W413" s="35"/>
      <c r="X413" s="35"/>
      <c r="Y413" s="35"/>
      <c r="Z413" s="35"/>
      <c r="AA413" s="35"/>
      <c r="AB413" s="35"/>
      <c r="AC413" s="35"/>
      <c r="AD413" s="35"/>
      <c r="AE413" s="35"/>
      <c r="AT413" s="16" t="s">
        <v>384</v>
      </c>
      <c r="AU413" s="16" t="s">
        <v>80</v>
      </c>
    </row>
    <row r="414" s="12" customFormat="1">
      <c r="A414" s="12"/>
      <c r="B414" s="199"/>
      <c r="C414" s="12"/>
      <c r="D414" s="185" t="s">
        <v>386</v>
      </c>
      <c r="E414" s="200" t="s">
        <v>1461</v>
      </c>
      <c r="F414" s="201" t="s">
        <v>1462</v>
      </c>
      <c r="G414" s="12"/>
      <c r="H414" s="202">
        <v>4.5199999999999996</v>
      </c>
      <c r="I414" s="203"/>
      <c r="J414" s="12"/>
      <c r="K414" s="12"/>
      <c r="L414" s="199"/>
      <c r="M414" s="204"/>
      <c r="N414" s="205"/>
      <c r="O414" s="205"/>
      <c r="P414" s="205"/>
      <c r="Q414" s="205"/>
      <c r="R414" s="205"/>
      <c r="S414" s="205"/>
      <c r="T414" s="206"/>
      <c r="U414" s="12"/>
      <c r="V414" s="12"/>
      <c r="W414" s="12"/>
      <c r="X414" s="12"/>
      <c r="Y414" s="12"/>
      <c r="Z414" s="12"/>
      <c r="AA414" s="12"/>
      <c r="AB414" s="12"/>
      <c r="AC414" s="12"/>
      <c r="AD414" s="12"/>
      <c r="AE414" s="12"/>
      <c r="AT414" s="200" t="s">
        <v>386</v>
      </c>
      <c r="AU414" s="200" t="s">
        <v>80</v>
      </c>
      <c r="AV414" s="12" t="s">
        <v>86</v>
      </c>
      <c r="AW414" s="12" t="s">
        <v>30</v>
      </c>
      <c r="AX414" s="12" t="s">
        <v>80</v>
      </c>
      <c r="AY414" s="200" t="s">
        <v>131</v>
      </c>
    </row>
    <row r="415" s="2" customFormat="1" ht="16.5" customHeight="1">
      <c r="A415" s="35"/>
      <c r="B415" s="171"/>
      <c r="C415" s="214" t="s">
        <v>1463</v>
      </c>
      <c r="D415" s="214" t="s">
        <v>434</v>
      </c>
      <c r="E415" s="215" t="s">
        <v>1464</v>
      </c>
      <c r="F415" s="216" t="s">
        <v>1465</v>
      </c>
      <c r="G415" s="217" t="s">
        <v>495</v>
      </c>
      <c r="H415" s="218">
        <v>0.002</v>
      </c>
      <c r="I415" s="219"/>
      <c r="J415" s="220">
        <f>ROUND(I415*H415,2)</f>
        <v>0</v>
      </c>
      <c r="K415" s="216" t="s">
        <v>381</v>
      </c>
      <c r="L415" s="221"/>
      <c r="M415" s="222" t="s">
        <v>1</v>
      </c>
      <c r="N415" s="223" t="s">
        <v>38</v>
      </c>
      <c r="O415" s="74"/>
      <c r="P415" s="181">
        <f>O415*H415</f>
        <v>0</v>
      </c>
      <c r="Q415" s="181">
        <v>1</v>
      </c>
      <c r="R415" s="181">
        <f>Q415*H415</f>
        <v>0.002</v>
      </c>
      <c r="S415" s="181">
        <v>0</v>
      </c>
      <c r="T415" s="182">
        <f>S415*H415</f>
        <v>0</v>
      </c>
      <c r="U415" s="35"/>
      <c r="V415" s="35"/>
      <c r="W415" s="35"/>
      <c r="X415" s="35"/>
      <c r="Y415" s="35"/>
      <c r="Z415" s="35"/>
      <c r="AA415" s="35"/>
      <c r="AB415" s="35"/>
      <c r="AC415" s="35"/>
      <c r="AD415" s="35"/>
      <c r="AE415" s="35"/>
      <c r="AR415" s="183" t="s">
        <v>186</v>
      </c>
      <c r="AT415" s="183" t="s">
        <v>434</v>
      </c>
      <c r="AU415" s="183" t="s">
        <v>80</v>
      </c>
      <c r="AY415" s="16" t="s">
        <v>131</v>
      </c>
      <c r="BE415" s="184">
        <f>IF(N415="základní",J415,0)</f>
        <v>0</v>
      </c>
      <c r="BF415" s="184">
        <f>IF(N415="snížená",J415,0)</f>
        <v>0</v>
      </c>
      <c r="BG415" s="184">
        <f>IF(N415="zákl. přenesená",J415,0)</f>
        <v>0</v>
      </c>
      <c r="BH415" s="184">
        <f>IF(N415="sníž. přenesená",J415,0)</f>
        <v>0</v>
      </c>
      <c r="BI415" s="184">
        <f>IF(N415="nulová",J415,0)</f>
        <v>0</v>
      </c>
      <c r="BJ415" s="16" t="s">
        <v>80</v>
      </c>
      <c r="BK415" s="184">
        <f>ROUND(I415*H415,2)</f>
        <v>0</v>
      </c>
      <c r="BL415" s="16" t="s">
        <v>130</v>
      </c>
      <c r="BM415" s="183" t="s">
        <v>1466</v>
      </c>
    </row>
    <row r="416" s="2" customFormat="1">
      <c r="A416" s="35"/>
      <c r="B416" s="36"/>
      <c r="C416" s="35"/>
      <c r="D416" s="185" t="s">
        <v>138</v>
      </c>
      <c r="E416" s="35"/>
      <c r="F416" s="186" t="s">
        <v>1465</v>
      </c>
      <c r="G416" s="35"/>
      <c r="H416" s="35"/>
      <c r="I416" s="187"/>
      <c r="J416" s="35"/>
      <c r="K416" s="35"/>
      <c r="L416" s="36"/>
      <c r="M416" s="188"/>
      <c r="N416" s="189"/>
      <c r="O416" s="74"/>
      <c r="P416" s="74"/>
      <c r="Q416" s="74"/>
      <c r="R416" s="74"/>
      <c r="S416" s="74"/>
      <c r="T416" s="75"/>
      <c r="U416" s="35"/>
      <c r="V416" s="35"/>
      <c r="W416" s="35"/>
      <c r="X416" s="35"/>
      <c r="Y416" s="35"/>
      <c r="Z416" s="35"/>
      <c r="AA416" s="35"/>
      <c r="AB416" s="35"/>
      <c r="AC416" s="35"/>
      <c r="AD416" s="35"/>
      <c r="AE416" s="35"/>
      <c r="AT416" s="16" t="s">
        <v>138</v>
      </c>
      <c r="AU416" s="16" t="s">
        <v>80</v>
      </c>
    </row>
    <row r="417" s="2" customFormat="1" ht="16.5" customHeight="1">
      <c r="A417" s="35"/>
      <c r="B417" s="171"/>
      <c r="C417" s="172" t="s">
        <v>1467</v>
      </c>
      <c r="D417" s="172" t="s">
        <v>132</v>
      </c>
      <c r="E417" s="173" t="s">
        <v>1468</v>
      </c>
      <c r="F417" s="174" t="s">
        <v>1469</v>
      </c>
      <c r="G417" s="175" t="s">
        <v>380</v>
      </c>
      <c r="H417" s="176">
        <v>224</v>
      </c>
      <c r="I417" s="177"/>
      <c r="J417" s="178">
        <f>ROUND(I417*H417,2)</f>
        <v>0</v>
      </c>
      <c r="K417" s="174" t="s">
        <v>381</v>
      </c>
      <c r="L417" s="36"/>
      <c r="M417" s="179" t="s">
        <v>1</v>
      </c>
      <c r="N417" s="180" t="s">
        <v>38</v>
      </c>
      <c r="O417" s="74"/>
      <c r="P417" s="181">
        <f>O417*H417</f>
        <v>0</v>
      </c>
      <c r="Q417" s="181">
        <v>0</v>
      </c>
      <c r="R417" s="181">
        <f>Q417*H417</f>
        <v>0</v>
      </c>
      <c r="S417" s="181">
        <v>0.0040000000000000001</v>
      </c>
      <c r="T417" s="182">
        <f>S417*H417</f>
        <v>0.89600000000000002</v>
      </c>
      <c r="U417" s="35"/>
      <c r="V417" s="35"/>
      <c r="W417" s="35"/>
      <c r="X417" s="35"/>
      <c r="Y417" s="35"/>
      <c r="Z417" s="35"/>
      <c r="AA417" s="35"/>
      <c r="AB417" s="35"/>
      <c r="AC417" s="35"/>
      <c r="AD417" s="35"/>
      <c r="AE417" s="35"/>
      <c r="AR417" s="183" t="s">
        <v>130</v>
      </c>
      <c r="AT417" s="183" t="s">
        <v>132</v>
      </c>
      <c r="AU417" s="183" t="s">
        <v>80</v>
      </c>
      <c r="AY417" s="16" t="s">
        <v>131</v>
      </c>
      <c r="BE417" s="184">
        <f>IF(N417="základní",J417,0)</f>
        <v>0</v>
      </c>
      <c r="BF417" s="184">
        <f>IF(N417="snížená",J417,0)</f>
        <v>0</v>
      </c>
      <c r="BG417" s="184">
        <f>IF(N417="zákl. přenesená",J417,0)</f>
        <v>0</v>
      </c>
      <c r="BH417" s="184">
        <f>IF(N417="sníž. přenesená",J417,0)</f>
        <v>0</v>
      </c>
      <c r="BI417" s="184">
        <f>IF(N417="nulová",J417,0)</f>
        <v>0</v>
      </c>
      <c r="BJ417" s="16" t="s">
        <v>80</v>
      </c>
      <c r="BK417" s="184">
        <f>ROUND(I417*H417,2)</f>
        <v>0</v>
      </c>
      <c r="BL417" s="16" t="s">
        <v>130</v>
      </c>
      <c r="BM417" s="183" t="s">
        <v>1470</v>
      </c>
    </row>
    <row r="418" s="2" customFormat="1">
      <c r="A418" s="35"/>
      <c r="B418" s="36"/>
      <c r="C418" s="35"/>
      <c r="D418" s="185" t="s">
        <v>138</v>
      </c>
      <c r="E418" s="35"/>
      <c r="F418" s="186" t="s">
        <v>1471</v>
      </c>
      <c r="G418" s="35"/>
      <c r="H418" s="35"/>
      <c r="I418" s="187"/>
      <c r="J418" s="35"/>
      <c r="K418" s="35"/>
      <c r="L418" s="36"/>
      <c r="M418" s="188"/>
      <c r="N418" s="189"/>
      <c r="O418" s="74"/>
      <c r="P418" s="74"/>
      <c r="Q418" s="74"/>
      <c r="R418" s="74"/>
      <c r="S418" s="74"/>
      <c r="T418" s="75"/>
      <c r="U418" s="35"/>
      <c r="V418" s="35"/>
      <c r="W418" s="35"/>
      <c r="X418" s="35"/>
      <c r="Y418" s="35"/>
      <c r="Z418" s="35"/>
      <c r="AA418" s="35"/>
      <c r="AB418" s="35"/>
      <c r="AC418" s="35"/>
      <c r="AD418" s="35"/>
      <c r="AE418" s="35"/>
      <c r="AT418" s="16" t="s">
        <v>138</v>
      </c>
      <c r="AU418" s="16" t="s">
        <v>80</v>
      </c>
    </row>
    <row r="419" s="2" customFormat="1">
      <c r="A419" s="35"/>
      <c r="B419" s="36"/>
      <c r="C419" s="35"/>
      <c r="D419" s="197" t="s">
        <v>384</v>
      </c>
      <c r="E419" s="35"/>
      <c r="F419" s="198" t="s">
        <v>1472</v>
      </c>
      <c r="G419" s="35"/>
      <c r="H419" s="35"/>
      <c r="I419" s="187"/>
      <c r="J419" s="35"/>
      <c r="K419" s="35"/>
      <c r="L419" s="36"/>
      <c r="M419" s="188"/>
      <c r="N419" s="189"/>
      <c r="O419" s="74"/>
      <c r="P419" s="74"/>
      <c r="Q419" s="74"/>
      <c r="R419" s="74"/>
      <c r="S419" s="74"/>
      <c r="T419" s="75"/>
      <c r="U419" s="35"/>
      <c r="V419" s="35"/>
      <c r="W419" s="35"/>
      <c r="X419" s="35"/>
      <c r="Y419" s="35"/>
      <c r="Z419" s="35"/>
      <c r="AA419" s="35"/>
      <c r="AB419" s="35"/>
      <c r="AC419" s="35"/>
      <c r="AD419" s="35"/>
      <c r="AE419" s="35"/>
      <c r="AT419" s="16" t="s">
        <v>384</v>
      </c>
      <c r="AU419" s="16" t="s">
        <v>80</v>
      </c>
    </row>
    <row r="420" s="12" customFormat="1">
      <c r="A420" s="12"/>
      <c r="B420" s="199"/>
      <c r="C420" s="12"/>
      <c r="D420" s="185" t="s">
        <v>386</v>
      </c>
      <c r="E420" s="200" t="s">
        <v>1473</v>
      </c>
      <c r="F420" s="201" t="s">
        <v>1474</v>
      </c>
      <c r="G420" s="12"/>
      <c r="H420" s="202">
        <v>224</v>
      </c>
      <c r="I420" s="203"/>
      <c r="J420" s="12"/>
      <c r="K420" s="12"/>
      <c r="L420" s="199"/>
      <c r="M420" s="204"/>
      <c r="N420" s="205"/>
      <c r="O420" s="205"/>
      <c r="P420" s="205"/>
      <c r="Q420" s="205"/>
      <c r="R420" s="205"/>
      <c r="S420" s="205"/>
      <c r="T420" s="206"/>
      <c r="U420" s="12"/>
      <c r="V420" s="12"/>
      <c r="W420" s="12"/>
      <c r="X420" s="12"/>
      <c r="Y420" s="12"/>
      <c r="Z420" s="12"/>
      <c r="AA420" s="12"/>
      <c r="AB420" s="12"/>
      <c r="AC420" s="12"/>
      <c r="AD420" s="12"/>
      <c r="AE420" s="12"/>
      <c r="AT420" s="200" t="s">
        <v>386</v>
      </c>
      <c r="AU420" s="200" t="s">
        <v>80</v>
      </c>
      <c r="AV420" s="12" t="s">
        <v>86</v>
      </c>
      <c r="AW420" s="12" t="s">
        <v>30</v>
      </c>
      <c r="AX420" s="12" t="s">
        <v>80</v>
      </c>
      <c r="AY420" s="200" t="s">
        <v>131</v>
      </c>
    </row>
    <row r="421" s="2" customFormat="1" ht="24.15" customHeight="1">
      <c r="A421" s="35"/>
      <c r="B421" s="171"/>
      <c r="C421" s="172" t="s">
        <v>1475</v>
      </c>
      <c r="D421" s="172" t="s">
        <v>132</v>
      </c>
      <c r="E421" s="173" t="s">
        <v>1476</v>
      </c>
      <c r="F421" s="174" t="s">
        <v>1477</v>
      </c>
      <c r="G421" s="175" t="s">
        <v>380</v>
      </c>
      <c r="H421" s="176">
        <v>207.078</v>
      </c>
      <c r="I421" s="177"/>
      <c r="J421" s="178">
        <f>ROUND(I421*H421,2)</f>
        <v>0</v>
      </c>
      <c r="K421" s="174" t="s">
        <v>381</v>
      </c>
      <c r="L421" s="36"/>
      <c r="M421" s="179" t="s">
        <v>1</v>
      </c>
      <c r="N421" s="180" t="s">
        <v>38</v>
      </c>
      <c r="O421" s="74"/>
      <c r="P421" s="181">
        <f>O421*H421</f>
        <v>0</v>
      </c>
      <c r="Q421" s="181">
        <v>0.00040000000000000002</v>
      </c>
      <c r="R421" s="181">
        <f>Q421*H421</f>
        <v>0.082831200000000008</v>
      </c>
      <c r="S421" s="181">
        <v>0</v>
      </c>
      <c r="T421" s="182">
        <f>S421*H421</f>
        <v>0</v>
      </c>
      <c r="U421" s="35"/>
      <c r="V421" s="35"/>
      <c r="W421" s="35"/>
      <c r="X421" s="35"/>
      <c r="Y421" s="35"/>
      <c r="Z421" s="35"/>
      <c r="AA421" s="35"/>
      <c r="AB421" s="35"/>
      <c r="AC421" s="35"/>
      <c r="AD421" s="35"/>
      <c r="AE421" s="35"/>
      <c r="AR421" s="183" t="s">
        <v>130</v>
      </c>
      <c r="AT421" s="183" t="s">
        <v>132</v>
      </c>
      <c r="AU421" s="183" t="s">
        <v>80</v>
      </c>
      <c r="AY421" s="16" t="s">
        <v>131</v>
      </c>
      <c r="BE421" s="184">
        <f>IF(N421="základní",J421,0)</f>
        <v>0</v>
      </c>
      <c r="BF421" s="184">
        <f>IF(N421="snížená",J421,0)</f>
        <v>0</v>
      </c>
      <c r="BG421" s="184">
        <f>IF(N421="zákl. přenesená",J421,0)</f>
        <v>0</v>
      </c>
      <c r="BH421" s="184">
        <f>IF(N421="sníž. přenesená",J421,0)</f>
        <v>0</v>
      </c>
      <c r="BI421" s="184">
        <f>IF(N421="nulová",J421,0)</f>
        <v>0</v>
      </c>
      <c r="BJ421" s="16" t="s">
        <v>80</v>
      </c>
      <c r="BK421" s="184">
        <f>ROUND(I421*H421,2)</f>
        <v>0</v>
      </c>
      <c r="BL421" s="16" t="s">
        <v>130</v>
      </c>
      <c r="BM421" s="183" t="s">
        <v>1478</v>
      </c>
    </row>
    <row r="422" s="2" customFormat="1">
      <c r="A422" s="35"/>
      <c r="B422" s="36"/>
      <c r="C422" s="35"/>
      <c r="D422" s="185" t="s">
        <v>138</v>
      </c>
      <c r="E422" s="35"/>
      <c r="F422" s="186" t="s">
        <v>1479</v>
      </c>
      <c r="G422" s="35"/>
      <c r="H422" s="35"/>
      <c r="I422" s="187"/>
      <c r="J422" s="35"/>
      <c r="K422" s="35"/>
      <c r="L422" s="36"/>
      <c r="M422" s="188"/>
      <c r="N422" s="189"/>
      <c r="O422" s="74"/>
      <c r="P422" s="74"/>
      <c r="Q422" s="74"/>
      <c r="R422" s="74"/>
      <c r="S422" s="74"/>
      <c r="T422" s="75"/>
      <c r="U422" s="35"/>
      <c r="V422" s="35"/>
      <c r="W422" s="35"/>
      <c r="X422" s="35"/>
      <c r="Y422" s="35"/>
      <c r="Z422" s="35"/>
      <c r="AA422" s="35"/>
      <c r="AB422" s="35"/>
      <c r="AC422" s="35"/>
      <c r="AD422" s="35"/>
      <c r="AE422" s="35"/>
      <c r="AT422" s="16" t="s">
        <v>138</v>
      </c>
      <c r="AU422" s="16" t="s">
        <v>80</v>
      </c>
    </row>
    <row r="423" s="2" customFormat="1">
      <c r="A423" s="35"/>
      <c r="B423" s="36"/>
      <c r="C423" s="35"/>
      <c r="D423" s="197" t="s">
        <v>384</v>
      </c>
      <c r="E423" s="35"/>
      <c r="F423" s="198" t="s">
        <v>1480</v>
      </c>
      <c r="G423" s="35"/>
      <c r="H423" s="35"/>
      <c r="I423" s="187"/>
      <c r="J423" s="35"/>
      <c r="K423" s="35"/>
      <c r="L423" s="36"/>
      <c r="M423" s="188"/>
      <c r="N423" s="189"/>
      <c r="O423" s="74"/>
      <c r="P423" s="74"/>
      <c r="Q423" s="74"/>
      <c r="R423" s="74"/>
      <c r="S423" s="74"/>
      <c r="T423" s="75"/>
      <c r="U423" s="35"/>
      <c r="V423" s="35"/>
      <c r="W423" s="35"/>
      <c r="X423" s="35"/>
      <c r="Y423" s="35"/>
      <c r="Z423" s="35"/>
      <c r="AA423" s="35"/>
      <c r="AB423" s="35"/>
      <c r="AC423" s="35"/>
      <c r="AD423" s="35"/>
      <c r="AE423" s="35"/>
      <c r="AT423" s="16" t="s">
        <v>384</v>
      </c>
      <c r="AU423" s="16" t="s">
        <v>80</v>
      </c>
    </row>
    <row r="424" s="12" customFormat="1">
      <c r="A424" s="12"/>
      <c r="B424" s="199"/>
      <c r="C424" s="12"/>
      <c r="D424" s="185" t="s">
        <v>386</v>
      </c>
      <c r="E424" s="200" t="s">
        <v>1481</v>
      </c>
      <c r="F424" s="201" t="s">
        <v>1482</v>
      </c>
      <c r="G424" s="12"/>
      <c r="H424" s="202">
        <v>176.102</v>
      </c>
      <c r="I424" s="203"/>
      <c r="J424" s="12"/>
      <c r="K424" s="12"/>
      <c r="L424" s="199"/>
      <c r="M424" s="204"/>
      <c r="N424" s="205"/>
      <c r="O424" s="205"/>
      <c r="P424" s="205"/>
      <c r="Q424" s="205"/>
      <c r="R424" s="205"/>
      <c r="S424" s="205"/>
      <c r="T424" s="206"/>
      <c r="U424" s="12"/>
      <c r="V424" s="12"/>
      <c r="W424" s="12"/>
      <c r="X424" s="12"/>
      <c r="Y424" s="12"/>
      <c r="Z424" s="12"/>
      <c r="AA424" s="12"/>
      <c r="AB424" s="12"/>
      <c r="AC424" s="12"/>
      <c r="AD424" s="12"/>
      <c r="AE424" s="12"/>
      <c r="AT424" s="200" t="s">
        <v>386</v>
      </c>
      <c r="AU424" s="200" t="s">
        <v>80</v>
      </c>
      <c r="AV424" s="12" t="s">
        <v>86</v>
      </c>
      <c r="AW424" s="12" t="s">
        <v>30</v>
      </c>
      <c r="AX424" s="12" t="s">
        <v>73</v>
      </c>
      <c r="AY424" s="200" t="s">
        <v>131</v>
      </c>
    </row>
    <row r="425" s="12" customFormat="1">
      <c r="A425" s="12"/>
      <c r="B425" s="199"/>
      <c r="C425" s="12"/>
      <c r="D425" s="185" t="s">
        <v>386</v>
      </c>
      <c r="E425" s="200" t="s">
        <v>965</v>
      </c>
      <c r="F425" s="201" t="s">
        <v>1483</v>
      </c>
      <c r="G425" s="12"/>
      <c r="H425" s="202">
        <v>30.975999999999999</v>
      </c>
      <c r="I425" s="203"/>
      <c r="J425" s="12"/>
      <c r="K425" s="12"/>
      <c r="L425" s="199"/>
      <c r="M425" s="204"/>
      <c r="N425" s="205"/>
      <c r="O425" s="205"/>
      <c r="P425" s="205"/>
      <c r="Q425" s="205"/>
      <c r="R425" s="205"/>
      <c r="S425" s="205"/>
      <c r="T425" s="206"/>
      <c r="U425" s="12"/>
      <c r="V425" s="12"/>
      <c r="W425" s="12"/>
      <c r="X425" s="12"/>
      <c r="Y425" s="12"/>
      <c r="Z425" s="12"/>
      <c r="AA425" s="12"/>
      <c r="AB425" s="12"/>
      <c r="AC425" s="12"/>
      <c r="AD425" s="12"/>
      <c r="AE425" s="12"/>
      <c r="AT425" s="200" t="s">
        <v>386</v>
      </c>
      <c r="AU425" s="200" t="s">
        <v>80</v>
      </c>
      <c r="AV425" s="12" t="s">
        <v>86</v>
      </c>
      <c r="AW425" s="12" t="s">
        <v>30</v>
      </c>
      <c r="AX425" s="12" t="s">
        <v>73</v>
      </c>
      <c r="AY425" s="200" t="s">
        <v>131</v>
      </c>
    </row>
    <row r="426" s="12" customFormat="1">
      <c r="A426" s="12"/>
      <c r="B426" s="199"/>
      <c r="C426" s="12"/>
      <c r="D426" s="185" t="s">
        <v>386</v>
      </c>
      <c r="E426" s="200" t="s">
        <v>1484</v>
      </c>
      <c r="F426" s="201" t="s">
        <v>1485</v>
      </c>
      <c r="G426" s="12"/>
      <c r="H426" s="202">
        <v>207.078</v>
      </c>
      <c r="I426" s="203"/>
      <c r="J426" s="12"/>
      <c r="K426" s="12"/>
      <c r="L426" s="199"/>
      <c r="M426" s="204"/>
      <c r="N426" s="205"/>
      <c r="O426" s="205"/>
      <c r="P426" s="205"/>
      <c r="Q426" s="205"/>
      <c r="R426" s="205"/>
      <c r="S426" s="205"/>
      <c r="T426" s="206"/>
      <c r="U426" s="12"/>
      <c r="V426" s="12"/>
      <c r="W426" s="12"/>
      <c r="X426" s="12"/>
      <c r="Y426" s="12"/>
      <c r="Z426" s="12"/>
      <c r="AA426" s="12"/>
      <c r="AB426" s="12"/>
      <c r="AC426" s="12"/>
      <c r="AD426" s="12"/>
      <c r="AE426" s="12"/>
      <c r="AT426" s="200" t="s">
        <v>386</v>
      </c>
      <c r="AU426" s="200" t="s">
        <v>80</v>
      </c>
      <c r="AV426" s="12" t="s">
        <v>86</v>
      </c>
      <c r="AW426" s="12" t="s">
        <v>30</v>
      </c>
      <c r="AX426" s="12" t="s">
        <v>80</v>
      </c>
      <c r="AY426" s="200" t="s">
        <v>131</v>
      </c>
    </row>
    <row r="427" s="2" customFormat="1" ht="37.8" customHeight="1">
      <c r="A427" s="35"/>
      <c r="B427" s="171"/>
      <c r="C427" s="214" t="s">
        <v>1486</v>
      </c>
      <c r="D427" s="214" t="s">
        <v>434</v>
      </c>
      <c r="E427" s="215" t="s">
        <v>1487</v>
      </c>
      <c r="F427" s="216" t="s">
        <v>1488</v>
      </c>
      <c r="G427" s="217" t="s">
        <v>380</v>
      </c>
      <c r="H427" s="218">
        <v>252.84200000000001</v>
      </c>
      <c r="I427" s="219"/>
      <c r="J427" s="220">
        <f>ROUND(I427*H427,2)</f>
        <v>0</v>
      </c>
      <c r="K427" s="216" t="s">
        <v>381</v>
      </c>
      <c r="L427" s="221"/>
      <c r="M427" s="222" t="s">
        <v>1</v>
      </c>
      <c r="N427" s="223" t="s">
        <v>38</v>
      </c>
      <c r="O427" s="74"/>
      <c r="P427" s="181">
        <f>O427*H427</f>
        <v>0</v>
      </c>
      <c r="Q427" s="181">
        <v>0.0047999999999999996</v>
      </c>
      <c r="R427" s="181">
        <f>Q427*H427</f>
        <v>1.2136415999999999</v>
      </c>
      <c r="S427" s="181">
        <v>0</v>
      </c>
      <c r="T427" s="182">
        <f>S427*H427</f>
        <v>0</v>
      </c>
      <c r="U427" s="35"/>
      <c r="V427" s="35"/>
      <c r="W427" s="35"/>
      <c r="X427" s="35"/>
      <c r="Y427" s="35"/>
      <c r="Z427" s="35"/>
      <c r="AA427" s="35"/>
      <c r="AB427" s="35"/>
      <c r="AC427" s="35"/>
      <c r="AD427" s="35"/>
      <c r="AE427" s="35"/>
      <c r="AR427" s="183" t="s">
        <v>186</v>
      </c>
      <c r="AT427" s="183" t="s">
        <v>434</v>
      </c>
      <c r="AU427" s="183" t="s">
        <v>80</v>
      </c>
      <c r="AY427" s="16" t="s">
        <v>131</v>
      </c>
      <c r="BE427" s="184">
        <f>IF(N427="základní",J427,0)</f>
        <v>0</v>
      </c>
      <c r="BF427" s="184">
        <f>IF(N427="snížená",J427,0)</f>
        <v>0</v>
      </c>
      <c r="BG427" s="184">
        <f>IF(N427="zákl. přenesená",J427,0)</f>
        <v>0</v>
      </c>
      <c r="BH427" s="184">
        <f>IF(N427="sníž. přenesená",J427,0)</f>
        <v>0</v>
      </c>
      <c r="BI427" s="184">
        <f>IF(N427="nulová",J427,0)</f>
        <v>0</v>
      </c>
      <c r="BJ427" s="16" t="s">
        <v>80</v>
      </c>
      <c r="BK427" s="184">
        <f>ROUND(I427*H427,2)</f>
        <v>0</v>
      </c>
      <c r="BL427" s="16" t="s">
        <v>130</v>
      </c>
      <c r="BM427" s="183" t="s">
        <v>1489</v>
      </c>
    </row>
    <row r="428" s="2" customFormat="1">
      <c r="A428" s="35"/>
      <c r="B428" s="36"/>
      <c r="C428" s="35"/>
      <c r="D428" s="185" t="s">
        <v>138</v>
      </c>
      <c r="E428" s="35"/>
      <c r="F428" s="186" t="s">
        <v>1488</v>
      </c>
      <c r="G428" s="35"/>
      <c r="H428" s="35"/>
      <c r="I428" s="187"/>
      <c r="J428" s="35"/>
      <c r="K428" s="35"/>
      <c r="L428" s="36"/>
      <c r="M428" s="188"/>
      <c r="N428" s="189"/>
      <c r="O428" s="74"/>
      <c r="P428" s="74"/>
      <c r="Q428" s="74"/>
      <c r="R428" s="74"/>
      <c r="S428" s="74"/>
      <c r="T428" s="75"/>
      <c r="U428" s="35"/>
      <c r="V428" s="35"/>
      <c r="W428" s="35"/>
      <c r="X428" s="35"/>
      <c r="Y428" s="35"/>
      <c r="Z428" s="35"/>
      <c r="AA428" s="35"/>
      <c r="AB428" s="35"/>
      <c r="AC428" s="35"/>
      <c r="AD428" s="35"/>
      <c r="AE428" s="35"/>
      <c r="AT428" s="16" t="s">
        <v>138</v>
      </c>
      <c r="AU428" s="16" t="s">
        <v>80</v>
      </c>
    </row>
    <row r="429" s="2" customFormat="1" ht="24.15" customHeight="1">
      <c r="A429" s="35"/>
      <c r="B429" s="171"/>
      <c r="C429" s="172" t="s">
        <v>1490</v>
      </c>
      <c r="D429" s="172" t="s">
        <v>132</v>
      </c>
      <c r="E429" s="173" t="s">
        <v>1491</v>
      </c>
      <c r="F429" s="174" t="s">
        <v>1492</v>
      </c>
      <c r="G429" s="175" t="s">
        <v>380</v>
      </c>
      <c r="H429" s="176">
        <v>92.430000000000007</v>
      </c>
      <c r="I429" s="177"/>
      <c r="J429" s="178">
        <f>ROUND(I429*H429,2)</f>
        <v>0</v>
      </c>
      <c r="K429" s="174" t="s">
        <v>381</v>
      </c>
      <c r="L429" s="36"/>
      <c r="M429" s="179" t="s">
        <v>1</v>
      </c>
      <c r="N429" s="180" t="s">
        <v>38</v>
      </c>
      <c r="O429" s="74"/>
      <c r="P429" s="181">
        <f>O429*H429</f>
        <v>0</v>
      </c>
      <c r="Q429" s="181">
        <v>0</v>
      </c>
      <c r="R429" s="181">
        <f>Q429*H429</f>
        <v>0</v>
      </c>
      <c r="S429" s="181">
        <v>0</v>
      </c>
      <c r="T429" s="182">
        <f>S429*H429</f>
        <v>0</v>
      </c>
      <c r="U429" s="35"/>
      <c r="V429" s="35"/>
      <c r="W429" s="35"/>
      <c r="X429" s="35"/>
      <c r="Y429" s="35"/>
      <c r="Z429" s="35"/>
      <c r="AA429" s="35"/>
      <c r="AB429" s="35"/>
      <c r="AC429" s="35"/>
      <c r="AD429" s="35"/>
      <c r="AE429" s="35"/>
      <c r="AR429" s="183" t="s">
        <v>130</v>
      </c>
      <c r="AT429" s="183" t="s">
        <v>132</v>
      </c>
      <c r="AU429" s="183" t="s">
        <v>80</v>
      </c>
      <c r="AY429" s="16" t="s">
        <v>131</v>
      </c>
      <c r="BE429" s="184">
        <f>IF(N429="základní",J429,0)</f>
        <v>0</v>
      </c>
      <c r="BF429" s="184">
        <f>IF(N429="snížená",J429,0)</f>
        <v>0</v>
      </c>
      <c r="BG429" s="184">
        <f>IF(N429="zákl. přenesená",J429,0)</f>
        <v>0</v>
      </c>
      <c r="BH429" s="184">
        <f>IF(N429="sníž. přenesená",J429,0)</f>
        <v>0</v>
      </c>
      <c r="BI429" s="184">
        <f>IF(N429="nulová",J429,0)</f>
        <v>0</v>
      </c>
      <c r="BJ429" s="16" t="s">
        <v>80</v>
      </c>
      <c r="BK429" s="184">
        <f>ROUND(I429*H429,2)</f>
        <v>0</v>
      </c>
      <c r="BL429" s="16" t="s">
        <v>130</v>
      </c>
      <c r="BM429" s="183" t="s">
        <v>1493</v>
      </c>
    </row>
    <row r="430" s="2" customFormat="1">
      <c r="A430" s="35"/>
      <c r="B430" s="36"/>
      <c r="C430" s="35"/>
      <c r="D430" s="185" t="s">
        <v>138</v>
      </c>
      <c r="E430" s="35"/>
      <c r="F430" s="186" t="s">
        <v>1494</v>
      </c>
      <c r="G430" s="35"/>
      <c r="H430" s="35"/>
      <c r="I430" s="187"/>
      <c r="J430" s="35"/>
      <c r="K430" s="35"/>
      <c r="L430" s="36"/>
      <c r="M430" s="188"/>
      <c r="N430" s="189"/>
      <c r="O430" s="74"/>
      <c r="P430" s="74"/>
      <c r="Q430" s="74"/>
      <c r="R430" s="74"/>
      <c r="S430" s="74"/>
      <c r="T430" s="75"/>
      <c r="U430" s="35"/>
      <c r="V430" s="35"/>
      <c r="W430" s="35"/>
      <c r="X430" s="35"/>
      <c r="Y430" s="35"/>
      <c r="Z430" s="35"/>
      <c r="AA430" s="35"/>
      <c r="AB430" s="35"/>
      <c r="AC430" s="35"/>
      <c r="AD430" s="35"/>
      <c r="AE430" s="35"/>
      <c r="AT430" s="16" t="s">
        <v>138</v>
      </c>
      <c r="AU430" s="16" t="s">
        <v>80</v>
      </c>
    </row>
    <row r="431" s="2" customFormat="1">
      <c r="A431" s="35"/>
      <c r="B431" s="36"/>
      <c r="C431" s="35"/>
      <c r="D431" s="197" t="s">
        <v>384</v>
      </c>
      <c r="E431" s="35"/>
      <c r="F431" s="198" t="s">
        <v>1495</v>
      </c>
      <c r="G431" s="35"/>
      <c r="H431" s="35"/>
      <c r="I431" s="187"/>
      <c r="J431" s="35"/>
      <c r="K431" s="35"/>
      <c r="L431" s="36"/>
      <c r="M431" s="188"/>
      <c r="N431" s="189"/>
      <c r="O431" s="74"/>
      <c r="P431" s="74"/>
      <c r="Q431" s="74"/>
      <c r="R431" s="74"/>
      <c r="S431" s="74"/>
      <c r="T431" s="75"/>
      <c r="U431" s="35"/>
      <c r="V431" s="35"/>
      <c r="W431" s="35"/>
      <c r="X431" s="35"/>
      <c r="Y431" s="35"/>
      <c r="Z431" s="35"/>
      <c r="AA431" s="35"/>
      <c r="AB431" s="35"/>
      <c r="AC431" s="35"/>
      <c r="AD431" s="35"/>
      <c r="AE431" s="35"/>
      <c r="AT431" s="16" t="s">
        <v>384</v>
      </c>
      <c r="AU431" s="16" t="s">
        <v>80</v>
      </c>
    </row>
    <row r="432" s="12" customFormat="1">
      <c r="A432" s="12"/>
      <c r="B432" s="199"/>
      <c r="C432" s="12"/>
      <c r="D432" s="185" t="s">
        <v>386</v>
      </c>
      <c r="E432" s="200" t="s">
        <v>1496</v>
      </c>
      <c r="F432" s="201" t="s">
        <v>1497</v>
      </c>
      <c r="G432" s="12"/>
      <c r="H432" s="202">
        <v>92.430000000000007</v>
      </c>
      <c r="I432" s="203"/>
      <c r="J432" s="12"/>
      <c r="K432" s="12"/>
      <c r="L432" s="199"/>
      <c r="M432" s="204"/>
      <c r="N432" s="205"/>
      <c r="O432" s="205"/>
      <c r="P432" s="205"/>
      <c r="Q432" s="205"/>
      <c r="R432" s="205"/>
      <c r="S432" s="205"/>
      <c r="T432" s="206"/>
      <c r="U432" s="12"/>
      <c r="V432" s="12"/>
      <c r="W432" s="12"/>
      <c r="X432" s="12"/>
      <c r="Y432" s="12"/>
      <c r="Z432" s="12"/>
      <c r="AA432" s="12"/>
      <c r="AB432" s="12"/>
      <c r="AC432" s="12"/>
      <c r="AD432" s="12"/>
      <c r="AE432" s="12"/>
      <c r="AT432" s="200" t="s">
        <v>386</v>
      </c>
      <c r="AU432" s="200" t="s">
        <v>80</v>
      </c>
      <c r="AV432" s="12" t="s">
        <v>86</v>
      </c>
      <c r="AW432" s="12" t="s">
        <v>30</v>
      </c>
      <c r="AX432" s="12" t="s">
        <v>80</v>
      </c>
      <c r="AY432" s="200" t="s">
        <v>131</v>
      </c>
    </row>
    <row r="433" s="2" customFormat="1" ht="49.05" customHeight="1">
      <c r="A433" s="35"/>
      <c r="B433" s="171"/>
      <c r="C433" s="214" t="s">
        <v>1498</v>
      </c>
      <c r="D433" s="214" t="s">
        <v>434</v>
      </c>
      <c r="E433" s="215" t="s">
        <v>1499</v>
      </c>
      <c r="F433" s="216" t="s">
        <v>1500</v>
      </c>
      <c r="G433" s="217" t="s">
        <v>380</v>
      </c>
      <c r="H433" s="218">
        <v>107.727</v>
      </c>
      <c r="I433" s="219"/>
      <c r="J433" s="220">
        <f>ROUND(I433*H433,2)</f>
        <v>0</v>
      </c>
      <c r="K433" s="216" t="s">
        <v>381</v>
      </c>
      <c r="L433" s="221"/>
      <c r="M433" s="222" t="s">
        <v>1</v>
      </c>
      <c r="N433" s="223" t="s">
        <v>38</v>
      </c>
      <c r="O433" s="74"/>
      <c r="P433" s="181">
        <f>O433*H433</f>
        <v>0</v>
      </c>
      <c r="Q433" s="181">
        <v>0.0040000000000000001</v>
      </c>
      <c r="R433" s="181">
        <f>Q433*H433</f>
        <v>0.43090800000000001</v>
      </c>
      <c r="S433" s="181">
        <v>0</v>
      </c>
      <c r="T433" s="182">
        <f>S433*H433</f>
        <v>0</v>
      </c>
      <c r="U433" s="35"/>
      <c r="V433" s="35"/>
      <c r="W433" s="35"/>
      <c r="X433" s="35"/>
      <c r="Y433" s="35"/>
      <c r="Z433" s="35"/>
      <c r="AA433" s="35"/>
      <c r="AB433" s="35"/>
      <c r="AC433" s="35"/>
      <c r="AD433" s="35"/>
      <c r="AE433" s="35"/>
      <c r="AR433" s="183" t="s">
        <v>186</v>
      </c>
      <c r="AT433" s="183" t="s">
        <v>434</v>
      </c>
      <c r="AU433" s="183" t="s">
        <v>80</v>
      </c>
      <c r="AY433" s="16" t="s">
        <v>131</v>
      </c>
      <c r="BE433" s="184">
        <f>IF(N433="základní",J433,0)</f>
        <v>0</v>
      </c>
      <c r="BF433" s="184">
        <f>IF(N433="snížená",J433,0)</f>
        <v>0</v>
      </c>
      <c r="BG433" s="184">
        <f>IF(N433="zákl. přenesená",J433,0)</f>
        <v>0</v>
      </c>
      <c r="BH433" s="184">
        <f>IF(N433="sníž. přenesená",J433,0)</f>
        <v>0</v>
      </c>
      <c r="BI433" s="184">
        <f>IF(N433="nulová",J433,0)</f>
        <v>0</v>
      </c>
      <c r="BJ433" s="16" t="s">
        <v>80</v>
      </c>
      <c r="BK433" s="184">
        <f>ROUND(I433*H433,2)</f>
        <v>0</v>
      </c>
      <c r="BL433" s="16" t="s">
        <v>130</v>
      </c>
      <c r="BM433" s="183" t="s">
        <v>1501</v>
      </c>
    </row>
    <row r="434" s="2" customFormat="1">
      <c r="A434" s="35"/>
      <c r="B434" s="36"/>
      <c r="C434" s="35"/>
      <c r="D434" s="185" t="s">
        <v>138</v>
      </c>
      <c r="E434" s="35"/>
      <c r="F434" s="186" t="s">
        <v>1502</v>
      </c>
      <c r="G434" s="35"/>
      <c r="H434" s="35"/>
      <c r="I434" s="187"/>
      <c r="J434" s="35"/>
      <c r="K434" s="35"/>
      <c r="L434" s="36"/>
      <c r="M434" s="188"/>
      <c r="N434" s="189"/>
      <c r="O434" s="74"/>
      <c r="P434" s="74"/>
      <c r="Q434" s="74"/>
      <c r="R434" s="74"/>
      <c r="S434" s="74"/>
      <c r="T434" s="75"/>
      <c r="U434" s="35"/>
      <c r="V434" s="35"/>
      <c r="W434" s="35"/>
      <c r="X434" s="35"/>
      <c r="Y434" s="35"/>
      <c r="Z434" s="35"/>
      <c r="AA434" s="35"/>
      <c r="AB434" s="35"/>
      <c r="AC434" s="35"/>
      <c r="AD434" s="35"/>
      <c r="AE434" s="35"/>
      <c r="AT434" s="16" t="s">
        <v>138</v>
      </c>
      <c r="AU434" s="16" t="s">
        <v>80</v>
      </c>
    </row>
    <row r="435" s="2" customFormat="1" ht="21.75" customHeight="1">
      <c r="A435" s="35"/>
      <c r="B435" s="171"/>
      <c r="C435" s="172" t="s">
        <v>1503</v>
      </c>
      <c r="D435" s="172" t="s">
        <v>132</v>
      </c>
      <c r="E435" s="173" t="s">
        <v>1504</v>
      </c>
      <c r="F435" s="174" t="s">
        <v>1505</v>
      </c>
      <c r="G435" s="175" t="s">
        <v>434</v>
      </c>
      <c r="H435" s="176">
        <v>63</v>
      </c>
      <c r="I435" s="177"/>
      <c r="J435" s="178">
        <f>ROUND(I435*H435,2)</f>
        <v>0</v>
      </c>
      <c r="K435" s="174" t="s">
        <v>381</v>
      </c>
      <c r="L435" s="36"/>
      <c r="M435" s="179" t="s">
        <v>1</v>
      </c>
      <c r="N435" s="180" t="s">
        <v>38</v>
      </c>
      <c r="O435" s="74"/>
      <c r="P435" s="181">
        <f>O435*H435</f>
        <v>0</v>
      </c>
      <c r="Q435" s="181">
        <v>0.00011</v>
      </c>
      <c r="R435" s="181">
        <f>Q435*H435</f>
        <v>0.0069300000000000004</v>
      </c>
      <c r="S435" s="181">
        <v>0</v>
      </c>
      <c r="T435" s="182">
        <f>S435*H435</f>
        <v>0</v>
      </c>
      <c r="U435" s="35"/>
      <c r="V435" s="35"/>
      <c r="W435" s="35"/>
      <c r="X435" s="35"/>
      <c r="Y435" s="35"/>
      <c r="Z435" s="35"/>
      <c r="AA435" s="35"/>
      <c r="AB435" s="35"/>
      <c r="AC435" s="35"/>
      <c r="AD435" s="35"/>
      <c r="AE435" s="35"/>
      <c r="AR435" s="183" t="s">
        <v>130</v>
      </c>
      <c r="AT435" s="183" t="s">
        <v>132</v>
      </c>
      <c r="AU435" s="183" t="s">
        <v>80</v>
      </c>
      <c r="AY435" s="16" t="s">
        <v>131</v>
      </c>
      <c r="BE435" s="184">
        <f>IF(N435="základní",J435,0)</f>
        <v>0</v>
      </c>
      <c r="BF435" s="184">
        <f>IF(N435="snížená",J435,0)</f>
        <v>0</v>
      </c>
      <c r="BG435" s="184">
        <f>IF(N435="zákl. přenesená",J435,0)</f>
        <v>0</v>
      </c>
      <c r="BH435" s="184">
        <f>IF(N435="sníž. přenesená",J435,0)</f>
        <v>0</v>
      </c>
      <c r="BI435" s="184">
        <f>IF(N435="nulová",J435,0)</f>
        <v>0</v>
      </c>
      <c r="BJ435" s="16" t="s">
        <v>80</v>
      </c>
      <c r="BK435" s="184">
        <f>ROUND(I435*H435,2)</f>
        <v>0</v>
      </c>
      <c r="BL435" s="16" t="s">
        <v>130</v>
      </c>
      <c r="BM435" s="183" t="s">
        <v>1506</v>
      </c>
    </row>
    <row r="436" s="2" customFormat="1">
      <c r="A436" s="35"/>
      <c r="B436" s="36"/>
      <c r="C436" s="35"/>
      <c r="D436" s="185" t="s">
        <v>138</v>
      </c>
      <c r="E436" s="35"/>
      <c r="F436" s="186" t="s">
        <v>1507</v>
      </c>
      <c r="G436" s="35"/>
      <c r="H436" s="35"/>
      <c r="I436" s="187"/>
      <c r="J436" s="35"/>
      <c r="K436" s="35"/>
      <c r="L436" s="36"/>
      <c r="M436" s="188"/>
      <c r="N436" s="189"/>
      <c r="O436" s="74"/>
      <c r="P436" s="74"/>
      <c r="Q436" s="74"/>
      <c r="R436" s="74"/>
      <c r="S436" s="74"/>
      <c r="T436" s="75"/>
      <c r="U436" s="35"/>
      <c r="V436" s="35"/>
      <c r="W436" s="35"/>
      <c r="X436" s="35"/>
      <c r="Y436" s="35"/>
      <c r="Z436" s="35"/>
      <c r="AA436" s="35"/>
      <c r="AB436" s="35"/>
      <c r="AC436" s="35"/>
      <c r="AD436" s="35"/>
      <c r="AE436" s="35"/>
      <c r="AT436" s="16" t="s">
        <v>138</v>
      </c>
      <c r="AU436" s="16" t="s">
        <v>80</v>
      </c>
    </row>
    <row r="437" s="2" customFormat="1">
      <c r="A437" s="35"/>
      <c r="B437" s="36"/>
      <c r="C437" s="35"/>
      <c r="D437" s="197" t="s">
        <v>384</v>
      </c>
      <c r="E437" s="35"/>
      <c r="F437" s="198" t="s">
        <v>1508</v>
      </c>
      <c r="G437" s="35"/>
      <c r="H437" s="35"/>
      <c r="I437" s="187"/>
      <c r="J437" s="35"/>
      <c r="K437" s="35"/>
      <c r="L437" s="36"/>
      <c r="M437" s="188"/>
      <c r="N437" s="189"/>
      <c r="O437" s="74"/>
      <c r="P437" s="74"/>
      <c r="Q437" s="74"/>
      <c r="R437" s="74"/>
      <c r="S437" s="74"/>
      <c r="T437" s="75"/>
      <c r="U437" s="35"/>
      <c r="V437" s="35"/>
      <c r="W437" s="35"/>
      <c r="X437" s="35"/>
      <c r="Y437" s="35"/>
      <c r="Z437" s="35"/>
      <c r="AA437" s="35"/>
      <c r="AB437" s="35"/>
      <c r="AC437" s="35"/>
      <c r="AD437" s="35"/>
      <c r="AE437" s="35"/>
      <c r="AT437" s="16" t="s">
        <v>384</v>
      </c>
      <c r="AU437" s="16" t="s">
        <v>80</v>
      </c>
    </row>
    <row r="438" s="12" customFormat="1">
      <c r="A438" s="12"/>
      <c r="B438" s="199"/>
      <c r="C438" s="12"/>
      <c r="D438" s="185" t="s">
        <v>386</v>
      </c>
      <c r="E438" s="200" t="s">
        <v>939</v>
      </c>
      <c r="F438" s="201" t="s">
        <v>1509</v>
      </c>
      <c r="G438" s="12"/>
      <c r="H438" s="202">
        <v>63</v>
      </c>
      <c r="I438" s="203"/>
      <c r="J438" s="12"/>
      <c r="K438" s="12"/>
      <c r="L438" s="199"/>
      <c r="M438" s="204"/>
      <c r="N438" s="205"/>
      <c r="O438" s="205"/>
      <c r="P438" s="205"/>
      <c r="Q438" s="205"/>
      <c r="R438" s="205"/>
      <c r="S438" s="205"/>
      <c r="T438" s="206"/>
      <c r="U438" s="12"/>
      <c r="V438" s="12"/>
      <c r="W438" s="12"/>
      <c r="X438" s="12"/>
      <c r="Y438" s="12"/>
      <c r="Z438" s="12"/>
      <c r="AA438" s="12"/>
      <c r="AB438" s="12"/>
      <c r="AC438" s="12"/>
      <c r="AD438" s="12"/>
      <c r="AE438" s="12"/>
      <c r="AT438" s="200" t="s">
        <v>386</v>
      </c>
      <c r="AU438" s="200" t="s">
        <v>80</v>
      </c>
      <c r="AV438" s="12" t="s">
        <v>86</v>
      </c>
      <c r="AW438" s="12" t="s">
        <v>30</v>
      </c>
      <c r="AX438" s="12" t="s">
        <v>80</v>
      </c>
      <c r="AY438" s="200" t="s">
        <v>131</v>
      </c>
    </row>
    <row r="439" s="2" customFormat="1" ht="16.5" customHeight="1">
      <c r="A439" s="35"/>
      <c r="B439" s="171"/>
      <c r="C439" s="214" t="s">
        <v>1510</v>
      </c>
      <c r="D439" s="214" t="s">
        <v>434</v>
      </c>
      <c r="E439" s="215" t="s">
        <v>1511</v>
      </c>
      <c r="F439" s="216" t="s">
        <v>1512</v>
      </c>
      <c r="G439" s="217" t="s">
        <v>434</v>
      </c>
      <c r="H439" s="218">
        <v>64.260000000000005</v>
      </c>
      <c r="I439" s="219"/>
      <c r="J439" s="220">
        <f>ROUND(I439*H439,2)</f>
        <v>0</v>
      </c>
      <c r="K439" s="216" t="s">
        <v>381</v>
      </c>
      <c r="L439" s="221"/>
      <c r="M439" s="222" t="s">
        <v>1</v>
      </c>
      <c r="N439" s="223" t="s">
        <v>38</v>
      </c>
      <c r="O439" s="74"/>
      <c r="P439" s="181">
        <f>O439*H439</f>
        <v>0</v>
      </c>
      <c r="Q439" s="181">
        <v>0.00018000000000000001</v>
      </c>
      <c r="R439" s="181">
        <f>Q439*H439</f>
        <v>0.011566800000000002</v>
      </c>
      <c r="S439" s="181">
        <v>0</v>
      </c>
      <c r="T439" s="182">
        <f>S439*H439</f>
        <v>0</v>
      </c>
      <c r="U439" s="35"/>
      <c r="V439" s="35"/>
      <c r="W439" s="35"/>
      <c r="X439" s="35"/>
      <c r="Y439" s="35"/>
      <c r="Z439" s="35"/>
      <c r="AA439" s="35"/>
      <c r="AB439" s="35"/>
      <c r="AC439" s="35"/>
      <c r="AD439" s="35"/>
      <c r="AE439" s="35"/>
      <c r="AR439" s="183" t="s">
        <v>186</v>
      </c>
      <c r="AT439" s="183" t="s">
        <v>434</v>
      </c>
      <c r="AU439" s="183" t="s">
        <v>80</v>
      </c>
      <c r="AY439" s="16" t="s">
        <v>131</v>
      </c>
      <c r="BE439" s="184">
        <f>IF(N439="základní",J439,0)</f>
        <v>0</v>
      </c>
      <c r="BF439" s="184">
        <f>IF(N439="snížená",J439,0)</f>
        <v>0</v>
      </c>
      <c r="BG439" s="184">
        <f>IF(N439="zákl. přenesená",J439,0)</f>
        <v>0</v>
      </c>
      <c r="BH439" s="184">
        <f>IF(N439="sníž. přenesená",J439,0)</f>
        <v>0</v>
      </c>
      <c r="BI439" s="184">
        <f>IF(N439="nulová",J439,0)</f>
        <v>0</v>
      </c>
      <c r="BJ439" s="16" t="s">
        <v>80</v>
      </c>
      <c r="BK439" s="184">
        <f>ROUND(I439*H439,2)</f>
        <v>0</v>
      </c>
      <c r="BL439" s="16" t="s">
        <v>130</v>
      </c>
      <c r="BM439" s="183" t="s">
        <v>1513</v>
      </c>
    </row>
    <row r="440" s="2" customFormat="1">
      <c r="A440" s="35"/>
      <c r="B440" s="36"/>
      <c r="C440" s="35"/>
      <c r="D440" s="185" t="s">
        <v>138</v>
      </c>
      <c r="E440" s="35"/>
      <c r="F440" s="186" t="s">
        <v>1512</v>
      </c>
      <c r="G440" s="35"/>
      <c r="H440" s="35"/>
      <c r="I440" s="187"/>
      <c r="J440" s="35"/>
      <c r="K440" s="35"/>
      <c r="L440" s="36"/>
      <c r="M440" s="188"/>
      <c r="N440" s="189"/>
      <c r="O440" s="74"/>
      <c r="P440" s="74"/>
      <c r="Q440" s="74"/>
      <c r="R440" s="74"/>
      <c r="S440" s="74"/>
      <c r="T440" s="75"/>
      <c r="U440" s="35"/>
      <c r="V440" s="35"/>
      <c r="W440" s="35"/>
      <c r="X440" s="35"/>
      <c r="Y440" s="35"/>
      <c r="Z440" s="35"/>
      <c r="AA440" s="35"/>
      <c r="AB440" s="35"/>
      <c r="AC440" s="35"/>
      <c r="AD440" s="35"/>
      <c r="AE440" s="35"/>
      <c r="AT440" s="16" t="s">
        <v>138</v>
      </c>
      <c r="AU440" s="16" t="s">
        <v>80</v>
      </c>
    </row>
    <row r="441" s="2" customFormat="1" ht="21.75" customHeight="1">
      <c r="A441" s="35"/>
      <c r="B441" s="171"/>
      <c r="C441" s="214" t="s">
        <v>1514</v>
      </c>
      <c r="D441" s="214" t="s">
        <v>434</v>
      </c>
      <c r="E441" s="215" t="s">
        <v>1515</v>
      </c>
      <c r="F441" s="216" t="s">
        <v>1516</v>
      </c>
      <c r="G441" s="217" t="s">
        <v>1517</v>
      </c>
      <c r="H441" s="218">
        <v>210</v>
      </c>
      <c r="I441" s="219"/>
      <c r="J441" s="220">
        <f>ROUND(I441*H441,2)</f>
        <v>0</v>
      </c>
      <c r="K441" s="216" t="s">
        <v>381</v>
      </c>
      <c r="L441" s="221"/>
      <c r="M441" s="222" t="s">
        <v>1</v>
      </c>
      <c r="N441" s="223" t="s">
        <v>38</v>
      </c>
      <c r="O441" s="74"/>
      <c r="P441" s="181">
        <f>O441*H441</f>
        <v>0</v>
      </c>
      <c r="Q441" s="181">
        <v>0</v>
      </c>
      <c r="R441" s="181">
        <f>Q441*H441</f>
        <v>0</v>
      </c>
      <c r="S441" s="181">
        <v>0</v>
      </c>
      <c r="T441" s="182">
        <f>S441*H441</f>
        <v>0</v>
      </c>
      <c r="U441" s="35"/>
      <c r="V441" s="35"/>
      <c r="W441" s="35"/>
      <c r="X441" s="35"/>
      <c r="Y441" s="35"/>
      <c r="Z441" s="35"/>
      <c r="AA441" s="35"/>
      <c r="AB441" s="35"/>
      <c r="AC441" s="35"/>
      <c r="AD441" s="35"/>
      <c r="AE441" s="35"/>
      <c r="AR441" s="183" t="s">
        <v>186</v>
      </c>
      <c r="AT441" s="183" t="s">
        <v>434</v>
      </c>
      <c r="AU441" s="183" t="s">
        <v>80</v>
      </c>
      <c r="AY441" s="16" t="s">
        <v>131</v>
      </c>
      <c r="BE441" s="184">
        <f>IF(N441="základní",J441,0)</f>
        <v>0</v>
      </c>
      <c r="BF441" s="184">
        <f>IF(N441="snížená",J441,0)</f>
        <v>0</v>
      </c>
      <c r="BG441" s="184">
        <f>IF(N441="zákl. přenesená",J441,0)</f>
        <v>0</v>
      </c>
      <c r="BH441" s="184">
        <f>IF(N441="sníž. přenesená",J441,0)</f>
        <v>0</v>
      </c>
      <c r="BI441" s="184">
        <f>IF(N441="nulová",J441,0)</f>
        <v>0</v>
      </c>
      <c r="BJ441" s="16" t="s">
        <v>80</v>
      </c>
      <c r="BK441" s="184">
        <f>ROUND(I441*H441,2)</f>
        <v>0</v>
      </c>
      <c r="BL441" s="16" t="s">
        <v>130</v>
      </c>
      <c r="BM441" s="183" t="s">
        <v>1518</v>
      </c>
    </row>
    <row r="442" s="2" customFormat="1">
      <c r="A442" s="35"/>
      <c r="B442" s="36"/>
      <c r="C442" s="35"/>
      <c r="D442" s="185" t="s">
        <v>138</v>
      </c>
      <c r="E442" s="35"/>
      <c r="F442" s="186" t="s">
        <v>1516</v>
      </c>
      <c r="G442" s="35"/>
      <c r="H442" s="35"/>
      <c r="I442" s="187"/>
      <c r="J442" s="35"/>
      <c r="K442" s="35"/>
      <c r="L442" s="36"/>
      <c r="M442" s="188"/>
      <c r="N442" s="189"/>
      <c r="O442" s="74"/>
      <c r="P442" s="74"/>
      <c r="Q442" s="74"/>
      <c r="R442" s="74"/>
      <c r="S442" s="74"/>
      <c r="T442" s="75"/>
      <c r="U442" s="35"/>
      <c r="V442" s="35"/>
      <c r="W442" s="35"/>
      <c r="X442" s="35"/>
      <c r="Y442" s="35"/>
      <c r="Z442" s="35"/>
      <c r="AA442" s="35"/>
      <c r="AB442" s="35"/>
      <c r="AC442" s="35"/>
      <c r="AD442" s="35"/>
      <c r="AE442" s="35"/>
      <c r="AT442" s="16" t="s">
        <v>138</v>
      </c>
      <c r="AU442" s="16" t="s">
        <v>80</v>
      </c>
    </row>
    <row r="443" s="12" customFormat="1">
      <c r="A443" s="12"/>
      <c r="B443" s="199"/>
      <c r="C443" s="12"/>
      <c r="D443" s="185" t="s">
        <v>386</v>
      </c>
      <c r="E443" s="200" t="s">
        <v>1519</v>
      </c>
      <c r="F443" s="201" t="s">
        <v>1520</v>
      </c>
      <c r="G443" s="12"/>
      <c r="H443" s="202">
        <v>210</v>
      </c>
      <c r="I443" s="203"/>
      <c r="J443" s="12"/>
      <c r="K443" s="12"/>
      <c r="L443" s="199"/>
      <c r="M443" s="204"/>
      <c r="N443" s="205"/>
      <c r="O443" s="205"/>
      <c r="P443" s="205"/>
      <c r="Q443" s="205"/>
      <c r="R443" s="205"/>
      <c r="S443" s="205"/>
      <c r="T443" s="206"/>
      <c r="U443" s="12"/>
      <c r="V443" s="12"/>
      <c r="W443" s="12"/>
      <c r="X443" s="12"/>
      <c r="Y443" s="12"/>
      <c r="Z443" s="12"/>
      <c r="AA443" s="12"/>
      <c r="AB443" s="12"/>
      <c r="AC443" s="12"/>
      <c r="AD443" s="12"/>
      <c r="AE443" s="12"/>
      <c r="AT443" s="200" t="s">
        <v>386</v>
      </c>
      <c r="AU443" s="200" t="s">
        <v>80</v>
      </c>
      <c r="AV443" s="12" t="s">
        <v>86</v>
      </c>
      <c r="AW443" s="12" t="s">
        <v>30</v>
      </c>
      <c r="AX443" s="12" t="s">
        <v>80</v>
      </c>
      <c r="AY443" s="200" t="s">
        <v>131</v>
      </c>
    </row>
    <row r="444" s="2" customFormat="1" ht="24.15" customHeight="1">
      <c r="A444" s="35"/>
      <c r="B444" s="171"/>
      <c r="C444" s="172" t="s">
        <v>1521</v>
      </c>
      <c r="D444" s="172" t="s">
        <v>132</v>
      </c>
      <c r="E444" s="173" t="s">
        <v>1522</v>
      </c>
      <c r="F444" s="174" t="s">
        <v>1523</v>
      </c>
      <c r="G444" s="175" t="s">
        <v>495</v>
      </c>
      <c r="H444" s="176">
        <v>1.8080000000000001</v>
      </c>
      <c r="I444" s="177"/>
      <c r="J444" s="178">
        <f>ROUND(I444*H444,2)</f>
        <v>0</v>
      </c>
      <c r="K444" s="174" t="s">
        <v>381</v>
      </c>
      <c r="L444" s="36"/>
      <c r="M444" s="179" t="s">
        <v>1</v>
      </c>
      <c r="N444" s="180" t="s">
        <v>38</v>
      </c>
      <c r="O444" s="74"/>
      <c r="P444" s="181">
        <f>O444*H444</f>
        <v>0</v>
      </c>
      <c r="Q444" s="181">
        <v>0</v>
      </c>
      <c r="R444" s="181">
        <f>Q444*H444</f>
        <v>0</v>
      </c>
      <c r="S444" s="181">
        <v>0</v>
      </c>
      <c r="T444" s="182">
        <f>S444*H444</f>
        <v>0</v>
      </c>
      <c r="U444" s="35"/>
      <c r="V444" s="35"/>
      <c r="W444" s="35"/>
      <c r="X444" s="35"/>
      <c r="Y444" s="35"/>
      <c r="Z444" s="35"/>
      <c r="AA444" s="35"/>
      <c r="AB444" s="35"/>
      <c r="AC444" s="35"/>
      <c r="AD444" s="35"/>
      <c r="AE444" s="35"/>
      <c r="AR444" s="183" t="s">
        <v>130</v>
      </c>
      <c r="AT444" s="183" t="s">
        <v>132</v>
      </c>
      <c r="AU444" s="183" t="s">
        <v>80</v>
      </c>
      <c r="AY444" s="16" t="s">
        <v>131</v>
      </c>
      <c r="BE444" s="184">
        <f>IF(N444="základní",J444,0)</f>
        <v>0</v>
      </c>
      <c r="BF444" s="184">
        <f>IF(N444="snížená",J444,0)</f>
        <v>0</v>
      </c>
      <c r="BG444" s="184">
        <f>IF(N444="zákl. přenesená",J444,0)</f>
        <v>0</v>
      </c>
      <c r="BH444" s="184">
        <f>IF(N444="sníž. přenesená",J444,0)</f>
        <v>0</v>
      </c>
      <c r="BI444" s="184">
        <f>IF(N444="nulová",J444,0)</f>
        <v>0</v>
      </c>
      <c r="BJ444" s="16" t="s">
        <v>80</v>
      </c>
      <c r="BK444" s="184">
        <f>ROUND(I444*H444,2)</f>
        <v>0</v>
      </c>
      <c r="BL444" s="16" t="s">
        <v>130</v>
      </c>
      <c r="BM444" s="183" t="s">
        <v>1524</v>
      </c>
    </row>
    <row r="445" s="2" customFormat="1">
      <c r="A445" s="35"/>
      <c r="B445" s="36"/>
      <c r="C445" s="35"/>
      <c r="D445" s="185" t="s">
        <v>138</v>
      </c>
      <c r="E445" s="35"/>
      <c r="F445" s="186" t="s">
        <v>1525</v>
      </c>
      <c r="G445" s="35"/>
      <c r="H445" s="35"/>
      <c r="I445" s="187"/>
      <c r="J445" s="35"/>
      <c r="K445" s="35"/>
      <c r="L445" s="36"/>
      <c r="M445" s="188"/>
      <c r="N445" s="189"/>
      <c r="O445" s="74"/>
      <c r="P445" s="74"/>
      <c r="Q445" s="74"/>
      <c r="R445" s="74"/>
      <c r="S445" s="74"/>
      <c r="T445" s="75"/>
      <c r="U445" s="35"/>
      <c r="V445" s="35"/>
      <c r="W445" s="35"/>
      <c r="X445" s="35"/>
      <c r="Y445" s="35"/>
      <c r="Z445" s="35"/>
      <c r="AA445" s="35"/>
      <c r="AB445" s="35"/>
      <c r="AC445" s="35"/>
      <c r="AD445" s="35"/>
      <c r="AE445" s="35"/>
      <c r="AT445" s="16" t="s">
        <v>138</v>
      </c>
      <c r="AU445" s="16" t="s">
        <v>80</v>
      </c>
    </row>
    <row r="446" s="2" customFormat="1">
      <c r="A446" s="35"/>
      <c r="B446" s="36"/>
      <c r="C446" s="35"/>
      <c r="D446" s="197" t="s">
        <v>384</v>
      </c>
      <c r="E446" s="35"/>
      <c r="F446" s="198" t="s">
        <v>1526</v>
      </c>
      <c r="G446" s="35"/>
      <c r="H446" s="35"/>
      <c r="I446" s="187"/>
      <c r="J446" s="35"/>
      <c r="K446" s="35"/>
      <c r="L446" s="36"/>
      <c r="M446" s="188"/>
      <c r="N446" s="189"/>
      <c r="O446" s="74"/>
      <c r="P446" s="74"/>
      <c r="Q446" s="74"/>
      <c r="R446" s="74"/>
      <c r="S446" s="74"/>
      <c r="T446" s="75"/>
      <c r="U446" s="35"/>
      <c r="V446" s="35"/>
      <c r="W446" s="35"/>
      <c r="X446" s="35"/>
      <c r="Y446" s="35"/>
      <c r="Z446" s="35"/>
      <c r="AA446" s="35"/>
      <c r="AB446" s="35"/>
      <c r="AC446" s="35"/>
      <c r="AD446" s="35"/>
      <c r="AE446" s="35"/>
      <c r="AT446" s="16" t="s">
        <v>384</v>
      </c>
      <c r="AU446" s="16" t="s">
        <v>80</v>
      </c>
    </row>
    <row r="447" s="11" customFormat="1" ht="25.92" customHeight="1">
      <c r="A447" s="11"/>
      <c r="B447" s="160"/>
      <c r="C447" s="11"/>
      <c r="D447" s="161" t="s">
        <v>72</v>
      </c>
      <c r="E447" s="162" t="s">
        <v>1527</v>
      </c>
      <c r="F447" s="162" t="s">
        <v>1528</v>
      </c>
      <c r="G447" s="11"/>
      <c r="H447" s="11"/>
      <c r="I447" s="163"/>
      <c r="J447" s="164">
        <f>BK447</f>
        <v>0</v>
      </c>
      <c r="K447" s="11"/>
      <c r="L447" s="160"/>
      <c r="M447" s="165"/>
      <c r="N447" s="166"/>
      <c r="O447" s="166"/>
      <c r="P447" s="167">
        <f>SUM(P448:P453)</f>
        <v>0</v>
      </c>
      <c r="Q447" s="166"/>
      <c r="R447" s="167">
        <f>SUM(R448:R453)</f>
        <v>0.75199499999999997</v>
      </c>
      <c r="S447" s="166"/>
      <c r="T447" s="168">
        <f>SUM(T448:T453)</f>
        <v>0</v>
      </c>
      <c r="U447" s="11"/>
      <c r="V447" s="11"/>
      <c r="W447" s="11"/>
      <c r="X447" s="11"/>
      <c r="Y447" s="11"/>
      <c r="Z447" s="11"/>
      <c r="AA447" s="11"/>
      <c r="AB447" s="11"/>
      <c r="AC447" s="11"/>
      <c r="AD447" s="11"/>
      <c r="AE447" s="11"/>
      <c r="AR447" s="161" t="s">
        <v>130</v>
      </c>
      <c r="AT447" s="169" t="s">
        <v>72</v>
      </c>
      <c r="AU447" s="169" t="s">
        <v>73</v>
      </c>
      <c r="AY447" s="161" t="s">
        <v>131</v>
      </c>
      <c r="BK447" s="170">
        <f>SUM(BK448:BK453)</f>
        <v>0</v>
      </c>
    </row>
    <row r="448" s="2" customFormat="1" ht="24.15" customHeight="1">
      <c r="A448" s="35"/>
      <c r="B448" s="171"/>
      <c r="C448" s="172" t="s">
        <v>1529</v>
      </c>
      <c r="D448" s="172" t="s">
        <v>132</v>
      </c>
      <c r="E448" s="173" t="s">
        <v>1530</v>
      </c>
      <c r="F448" s="174" t="s">
        <v>1531</v>
      </c>
      <c r="G448" s="175" t="s">
        <v>380</v>
      </c>
      <c r="H448" s="176">
        <v>294.89999999999998</v>
      </c>
      <c r="I448" s="177"/>
      <c r="J448" s="178">
        <f>ROUND(I448*H448,2)</f>
        <v>0</v>
      </c>
      <c r="K448" s="174" t="s">
        <v>1</v>
      </c>
      <c r="L448" s="36"/>
      <c r="M448" s="179" t="s">
        <v>1</v>
      </c>
      <c r="N448" s="180" t="s">
        <v>38</v>
      </c>
      <c r="O448" s="74"/>
      <c r="P448" s="181">
        <f>O448*H448</f>
        <v>0</v>
      </c>
      <c r="Q448" s="181">
        <v>0.0025500000000000002</v>
      </c>
      <c r="R448" s="181">
        <f>Q448*H448</f>
        <v>0.75199499999999997</v>
      </c>
      <c r="S448" s="181">
        <v>0</v>
      </c>
      <c r="T448" s="182">
        <f>S448*H448</f>
        <v>0</v>
      </c>
      <c r="U448" s="35"/>
      <c r="V448" s="35"/>
      <c r="W448" s="35"/>
      <c r="X448" s="35"/>
      <c r="Y448" s="35"/>
      <c r="Z448" s="35"/>
      <c r="AA448" s="35"/>
      <c r="AB448" s="35"/>
      <c r="AC448" s="35"/>
      <c r="AD448" s="35"/>
      <c r="AE448" s="35"/>
      <c r="AR448" s="183" t="s">
        <v>130</v>
      </c>
      <c r="AT448" s="183" t="s">
        <v>132</v>
      </c>
      <c r="AU448" s="183" t="s">
        <v>80</v>
      </c>
      <c r="AY448" s="16" t="s">
        <v>131</v>
      </c>
      <c r="BE448" s="184">
        <f>IF(N448="základní",J448,0)</f>
        <v>0</v>
      </c>
      <c r="BF448" s="184">
        <f>IF(N448="snížená",J448,0)</f>
        <v>0</v>
      </c>
      <c r="BG448" s="184">
        <f>IF(N448="zákl. přenesená",J448,0)</f>
        <v>0</v>
      </c>
      <c r="BH448" s="184">
        <f>IF(N448="sníž. přenesená",J448,0)</f>
        <v>0</v>
      </c>
      <c r="BI448" s="184">
        <f>IF(N448="nulová",J448,0)</f>
        <v>0</v>
      </c>
      <c r="BJ448" s="16" t="s">
        <v>80</v>
      </c>
      <c r="BK448" s="184">
        <f>ROUND(I448*H448,2)</f>
        <v>0</v>
      </c>
      <c r="BL448" s="16" t="s">
        <v>130</v>
      </c>
      <c r="BM448" s="183" t="s">
        <v>1532</v>
      </c>
    </row>
    <row r="449" s="2" customFormat="1">
      <c r="A449" s="35"/>
      <c r="B449" s="36"/>
      <c r="C449" s="35"/>
      <c r="D449" s="185" t="s">
        <v>138</v>
      </c>
      <c r="E449" s="35"/>
      <c r="F449" s="186" t="s">
        <v>1531</v>
      </c>
      <c r="G449" s="35"/>
      <c r="H449" s="35"/>
      <c r="I449" s="187"/>
      <c r="J449" s="35"/>
      <c r="K449" s="35"/>
      <c r="L449" s="36"/>
      <c r="M449" s="188"/>
      <c r="N449" s="189"/>
      <c r="O449" s="74"/>
      <c r="P449" s="74"/>
      <c r="Q449" s="74"/>
      <c r="R449" s="74"/>
      <c r="S449" s="74"/>
      <c r="T449" s="75"/>
      <c r="U449" s="35"/>
      <c r="V449" s="35"/>
      <c r="W449" s="35"/>
      <c r="X449" s="35"/>
      <c r="Y449" s="35"/>
      <c r="Z449" s="35"/>
      <c r="AA449" s="35"/>
      <c r="AB449" s="35"/>
      <c r="AC449" s="35"/>
      <c r="AD449" s="35"/>
      <c r="AE449" s="35"/>
      <c r="AT449" s="16" t="s">
        <v>138</v>
      </c>
      <c r="AU449" s="16" t="s">
        <v>80</v>
      </c>
    </row>
    <row r="450" s="12" customFormat="1">
      <c r="A450" s="12"/>
      <c r="B450" s="199"/>
      <c r="C450" s="12"/>
      <c r="D450" s="185" t="s">
        <v>386</v>
      </c>
      <c r="E450" s="200" t="s">
        <v>1533</v>
      </c>
      <c r="F450" s="201" t="s">
        <v>1534</v>
      </c>
      <c r="G450" s="12"/>
      <c r="H450" s="202">
        <v>294.89999999999998</v>
      </c>
      <c r="I450" s="203"/>
      <c r="J450" s="12"/>
      <c r="K450" s="12"/>
      <c r="L450" s="199"/>
      <c r="M450" s="204"/>
      <c r="N450" s="205"/>
      <c r="O450" s="205"/>
      <c r="P450" s="205"/>
      <c r="Q450" s="205"/>
      <c r="R450" s="205"/>
      <c r="S450" s="205"/>
      <c r="T450" s="206"/>
      <c r="U450" s="12"/>
      <c r="V450" s="12"/>
      <c r="W450" s="12"/>
      <c r="X450" s="12"/>
      <c r="Y450" s="12"/>
      <c r="Z450" s="12"/>
      <c r="AA450" s="12"/>
      <c r="AB450" s="12"/>
      <c r="AC450" s="12"/>
      <c r="AD450" s="12"/>
      <c r="AE450" s="12"/>
      <c r="AT450" s="200" t="s">
        <v>386</v>
      </c>
      <c r="AU450" s="200" t="s">
        <v>80</v>
      </c>
      <c r="AV450" s="12" t="s">
        <v>86</v>
      </c>
      <c r="AW450" s="12" t="s">
        <v>30</v>
      </c>
      <c r="AX450" s="12" t="s">
        <v>80</v>
      </c>
      <c r="AY450" s="200" t="s">
        <v>131</v>
      </c>
    </row>
    <row r="451" s="2" customFormat="1" ht="24.15" customHeight="1">
      <c r="A451" s="35"/>
      <c r="B451" s="171"/>
      <c r="C451" s="172" t="s">
        <v>1535</v>
      </c>
      <c r="D451" s="172" t="s">
        <v>132</v>
      </c>
      <c r="E451" s="173" t="s">
        <v>1536</v>
      </c>
      <c r="F451" s="174" t="s">
        <v>1537</v>
      </c>
      <c r="G451" s="175" t="s">
        <v>495</v>
      </c>
      <c r="H451" s="176">
        <v>0.752</v>
      </c>
      <c r="I451" s="177"/>
      <c r="J451" s="178">
        <f>ROUND(I451*H451,2)</f>
        <v>0</v>
      </c>
      <c r="K451" s="174" t="s">
        <v>381</v>
      </c>
      <c r="L451" s="36"/>
      <c r="M451" s="179" t="s">
        <v>1</v>
      </c>
      <c r="N451" s="180" t="s">
        <v>38</v>
      </c>
      <c r="O451" s="74"/>
      <c r="P451" s="181">
        <f>O451*H451</f>
        <v>0</v>
      </c>
      <c r="Q451" s="181">
        <v>0</v>
      </c>
      <c r="R451" s="181">
        <f>Q451*H451</f>
        <v>0</v>
      </c>
      <c r="S451" s="181">
        <v>0</v>
      </c>
      <c r="T451" s="182">
        <f>S451*H451</f>
        <v>0</v>
      </c>
      <c r="U451" s="35"/>
      <c r="V451" s="35"/>
      <c r="W451" s="35"/>
      <c r="X451" s="35"/>
      <c r="Y451" s="35"/>
      <c r="Z451" s="35"/>
      <c r="AA451" s="35"/>
      <c r="AB451" s="35"/>
      <c r="AC451" s="35"/>
      <c r="AD451" s="35"/>
      <c r="AE451" s="35"/>
      <c r="AR451" s="183" t="s">
        <v>130</v>
      </c>
      <c r="AT451" s="183" t="s">
        <v>132</v>
      </c>
      <c r="AU451" s="183" t="s">
        <v>80</v>
      </c>
      <c r="AY451" s="16" t="s">
        <v>131</v>
      </c>
      <c r="BE451" s="184">
        <f>IF(N451="základní",J451,0)</f>
        <v>0</v>
      </c>
      <c r="BF451" s="184">
        <f>IF(N451="snížená",J451,0)</f>
        <v>0</v>
      </c>
      <c r="BG451" s="184">
        <f>IF(N451="zákl. přenesená",J451,0)</f>
        <v>0</v>
      </c>
      <c r="BH451" s="184">
        <f>IF(N451="sníž. přenesená",J451,0)</f>
        <v>0</v>
      </c>
      <c r="BI451" s="184">
        <f>IF(N451="nulová",J451,0)</f>
        <v>0</v>
      </c>
      <c r="BJ451" s="16" t="s">
        <v>80</v>
      </c>
      <c r="BK451" s="184">
        <f>ROUND(I451*H451,2)</f>
        <v>0</v>
      </c>
      <c r="BL451" s="16" t="s">
        <v>130</v>
      </c>
      <c r="BM451" s="183" t="s">
        <v>1538</v>
      </c>
    </row>
    <row r="452" s="2" customFormat="1">
      <c r="A452" s="35"/>
      <c r="B452" s="36"/>
      <c r="C452" s="35"/>
      <c r="D452" s="185" t="s">
        <v>138</v>
      </c>
      <c r="E452" s="35"/>
      <c r="F452" s="186" t="s">
        <v>1539</v>
      </c>
      <c r="G452" s="35"/>
      <c r="H452" s="35"/>
      <c r="I452" s="187"/>
      <c r="J452" s="35"/>
      <c r="K452" s="35"/>
      <c r="L452" s="36"/>
      <c r="M452" s="188"/>
      <c r="N452" s="189"/>
      <c r="O452" s="74"/>
      <c r="P452" s="74"/>
      <c r="Q452" s="74"/>
      <c r="R452" s="74"/>
      <c r="S452" s="74"/>
      <c r="T452" s="75"/>
      <c r="U452" s="35"/>
      <c r="V452" s="35"/>
      <c r="W452" s="35"/>
      <c r="X452" s="35"/>
      <c r="Y452" s="35"/>
      <c r="Z452" s="35"/>
      <c r="AA452" s="35"/>
      <c r="AB452" s="35"/>
      <c r="AC452" s="35"/>
      <c r="AD452" s="35"/>
      <c r="AE452" s="35"/>
      <c r="AT452" s="16" t="s">
        <v>138</v>
      </c>
      <c r="AU452" s="16" t="s">
        <v>80</v>
      </c>
    </row>
    <row r="453" s="2" customFormat="1">
      <c r="A453" s="35"/>
      <c r="B453" s="36"/>
      <c r="C453" s="35"/>
      <c r="D453" s="197" t="s">
        <v>384</v>
      </c>
      <c r="E453" s="35"/>
      <c r="F453" s="198" t="s">
        <v>1540</v>
      </c>
      <c r="G453" s="35"/>
      <c r="H453" s="35"/>
      <c r="I453" s="187"/>
      <c r="J453" s="35"/>
      <c r="K453" s="35"/>
      <c r="L453" s="36"/>
      <c r="M453" s="188"/>
      <c r="N453" s="189"/>
      <c r="O453" s="74"/>
      <c r="P453" s="74"/>
      <c r="Q453" s="74"/>
      <c r="R453" s="74"/>
      <c r="S453" s="74"/>
      <c r="T453" s="75"/>
      <c r="U453" s="35"/>
      <c r="V453" s="35"/>
      <c r="W453" s="35"/>
      <c r="X453" s="35"/>
      <c r="Y453" s="35"/>
      <c r="Z453" s="35"/>
      <c r="AA453" s="35"/>
      <c r="AB453" s="35"/>
      <c r="AC453" s="35"/>
      <c r="AD453" s="35"/>
      <c r="AE453" s="35"/>
      <c r="AT453" s="16" t="s">
        <v>384</v>
      </c>
      <c r="AU453" s="16" t="s">
        <v>80</v>
      </c>
    </row>
    <row r="454" s="11" customFormat="1" ht="25.92" customHeight="1">
      <c r="A454" s="11"/>
      <c r="B454" s="160"/>
      <c r="C454" s="11"/>
      <c r="D454" s="161" t="s">
        <v>72</v>
      </c>
      <c r="E454" s="162" t="s">
        <v>1541</v>
      </c>
      <c r="F454" s="162" t="s">
        <v>1542</v>
      </c>
      <c r="G454" s="11"/>
      <c r="H454" s="11"/>
      <c r="I454" s="163"/>
      <c r="J454" s="164">
        <f>BK454</f>
        <v>0</v>
      </c>
      <c r="K454" s="11"/>
      <c r="L454" s="160"/>
      <c r="M454" s="165"/>
      <c r="N454" s="166"/>
      <c r="O454" s="166"/>
      <c r="P454" s="167">
        <f>SUM(P455:P458)</f>
        <v>0</v>
      </c>
      <c r="Q454" s="166"/>
      <c r="R454" s="167">
        <f>SUM(R455:R458)</f>
        <v>0.1620549</v>
      </c>
      <c r="S454" s="166"/>
      <c r="T454" s="168">
        <f>SUM(T455:T458)</f>
        <v>0</v>
      </c>
      <c r="U454" s="11"/>
      <c r="V454" s="11"/>
      <c r="W454" s="11"/>
      <c r="X454" s="11"/>
      <c r="Y454" s="11"/>
      <c r="Z454" s="11"/>
      <c r="AA454" s="11"/>
      <c r="AB454" s="11"/>
      <c r="AC454" s="11"/>
      <c r="AD454" s="11"/>
      <c r="AE454" s="11"/>
      <c r="AR454" s="161" t="s">
        <v>130</v>
      </c>
      <c r="AT454" s="169" t="s">
        <v>72</v>
      </c>
      <c r="AU454" s="169" t="s">
        <v>73</v>
      </c>
      <c r="AY454" s="161" t="s">
        <v>131</v>
      </c>
      <c r="BK454" s="170">
        <f>SUM(BK455:BK458)</f>
        <v>0</v>
      </c>
    </row>
    <row r="455" s="2" customFormat="1" ht="24.15" customHeight="1">
      <c r="A455" s="35"/>
      <c r="B455" s="171"/>
      <c r="C455" s="172" t="s">
        <v>1543</v>
      </c>
      <c r="D455" s="172" t="s">
        <v>132</v>
      </c>
      <c r="E455" s="173" t="s">
        <v>1544</v>
      </c>
      <c r="F455" s="174" t="s">
        <v>1545</v>
      </c>
      <c r="G455" s="175" t="s">
        <v>434</v>
      </c>
      <c r="H455" s="176">
        <v>62.090000000000003</v>
      </c>
      <c r="I455" s="177"/>
      <c r="J455" s="178">
        <f>ROUND(I455*H455,2)</f>
        <v>0</v>
      </c>
      <c r="K455" s="174" t="s">
        <v>381</v>
      </c>
      <c r="L455" s="36"/>
      <c r="M455" s="179" t="s">
        <v>1</v>
      </c>
      <c r="N455" s="180" t="s">
        <v>38</v>
      </c>
      <c r="O455" s="74"/>
      <c r="P455" s="181">
        <f>O455*H455</f>
        <v>0</v>
      </c>
      <c r="Q455" s="181">
        <v>0.0026099999999999999</v>
      </c>
      <c r="R455" s="181">
        <f>Q455*H455</f>
        <v>0.1620549</v>
      </c>
      <c r="S455" s="181">
        <v>0</v>
      </c>
      <c r="T455" s="182">
        <f>S455*H455</f>
        <v>0</v>
      </c>
      <c r="U455" s="35"/>
      <c r="V455" s="35"/>
      <c r="W455" s="35"/>
      <c r="X455" s="35"/>
      <c r="Y455" s="35"/>
      <c r="Z455" s="35"/>
      <c r="AA455" s="35"/>
      <c r="AB455" s="35"/>
      <c r="AC455" s="35"/>
      <c r="AD455" s="35"/>
      <c r="AE455" s="35"/>
      <c r="AR455" s="183" t="s">
        <v>130</v>
      </c>
      <c r="AT455" s="183" t="s">
        <v>132</v>
      </c>
      <c r="AU455" s="183" t="s">
        <v>80</v>
      </c>
      <c r="AY455" s="16" t="s">
        <v>131</v>
      </c>
      <c r="BE455" s="184">
        <f>IF(N455="základní",J455,0)</f>
        <v>0</v>
      </c>
      <c r="BF455" s="184">
        <f>IF(N455="snížená",J455,0)</f>
        <v>0</v>
      </c>
      <c r="BG455" s="184">
        <f>IF(N455="zákl. přenesená",J455,0)</f>
        <v>0</v>
      </c>
      <c r="BH455" s="184">
        <f>IF(N455="sníž. přenesená",J455,0)</f>
        <v>0</v>
      </c>
      <c r="BI455" s="184">
        <f>IF(N455="nulová",J455,0)</f>
        <v>0</v>
      </c>
      <c r="BJ455" s="16" t="s">
        <v>80</v>
      </c>
      <c r="BK455" s="184">
        <f>ROUND(I455*H455,2)</f>
        <v>0</v>
      </c>
      <c r="BL455" s="16" t="s">
        <v>130</v>
      </c>
      <c r="BM455" s="183" t="s">
        <v>1546</v>
      </c>
    </row>
    <row r="456" s="2" customFormat="1">
      <c r="A456" s="35"/>
      <c r="B456" s="36"/>
      <c r="C456" s="35"/>
      <c r="D456" s="185" t="s">
        <v>138</v>
      </c>
      <c r="E456" s="35"/>
      <c r="F456" s="186" t="s">
        <v>1547</v>
      </c>
      <c r="G456" s="35"/>
      <c r="H456" s="35"/>
      <c r="I456" s="187"/>
      <c r="J456" s="35"/>
      <c r="K456" s="35"/>
      <c r="L456" s="36"/>
      <c r="M456" s="188"/>
      <c r="N456" s="189"/>
      <c r="O456" s="74"/>
      <c r="P456" s="74"/>
      <c r="Q456" s="74"/>
      <c r="R456" s="74"/>
      <c r="S456" s="74"/>
      <c r="T456" s="75"/>
      <c r="U456" s="35"/>
      <c r="V456" s="35"/>
      <c r="W456" s="35"/>
      <c r="X456" s="35"/>
      <c r="Y456" s="35"/>
      <c r="Z456" s="35"/>
      <c r="AA456" s="35"/>
      <c r="AB456" s="35"/>
      <c r="AC456" s="35"/>
      <c r="AD456" s="35"/>
      <c r="AE456" s="35"/>
      <c r="AT456" s="16" t="s">
        <v>138</v>
      </c>
      <c r="AU456" s="16" t="s">
        <v>80</v>
      </c>
    </row>
    <row r="457" s="2" customFormat="1">
      <c r="A457" s="35"/>
      <c r="B457" s="36"/>
      <c r="C457" s="35"/>
      <c r="D457" s="197" t="s">
        <v>384</v>
      </c>
      <c r="E457" s="35"/>
      <c r="F457" s="198" t="s">
        <v>1548</v>
      </c>
      <c r="G457" s="35"/>
      <c r="H457" s="35"/>
      <c r="I457" s="187"/>
      <c r="J457" s="35"/>
      <c r="K457" s="35"/>
      <c r="L457" s="36"/>
      <c r="M457" s="188"/>
      <c r="N457" s="189"/>
      <c r="O457" s="74"/>
      <c r="P457" s="74"/>
      <c r="Q457" s="74"/>
      <c r="R457" s="74"/>
      <c r="S457" s="74"/>
      <c r="T457" s="75"/>
      <c r="U457" s="35"/>
      <c r="V457" s="35"/>
      <c r="W457" s="35"/>
      <c r="X457" s="35"/>
      <c r="Y457" s="35"/>
      <c r="Z457" s="35"/>
      <c r="AA457" s="35"/>
      <c r="AB457" s="35"/>
      <c r="AC457" s="35"/>
      <c r="AD457" s="35"/>
      <c r="AE457" s="35"/>
      <c r="AT457" s="16" t="s">
        <v>384</v>
      </c>
      <c r="AU457" s="16" t="s">
        <v>80</v>
      </c>
    </row>
    <row r="458" s="12" customFormat="1">
      <c r="A458" s="12"/>
      <c r="B458" s="199"/>
      <c r="C458" s="12"/>
      <c r="D458" s="185" t="s">
        <v>386</v>
      </c>
      <c r="E458" s="200" t="s">
        <v>1549</v>
      </c>
      <c r="F458" s="201" t="s">
        <v>1550</v>
      </c>
      <c r="G458" s="12"/>
      <c r="H458" s="202">
        <v>62.090000000000003</v>
      </c>
      <c r="I458" s="203"/>
      <c r="J458" s="12"/>
      <c r="K458" s="12"/>
      <c r="L458" s="199"/>
      <c r="M458" s="204"/>
      <c r="N458" s="205"/>
      <c r="O458" s="205"/>
      <c r="P458" s="205"/>
      <c r="Q458" s="205"/>
      <c r="R458" s="205"/>
      <c r="S458" s="205"/>
      <c r="T458" s="206"/>
      <c r="U458" s="12"/>
      <c r="V458" s="12"/>
      <c r="W458" s="12"/>
      <c r="X458" s="12"/>
      <c r="Y458" s="12"/>
      <c r="Z458" s="12"/>
      <c r="AA458" s="12"/>
      <c r="AB458" s="12"/>
      <c r="AC458" s="12"/>
      <c r="AD458" s="12"/>
      <c r="AE458" s="12"/>
      <c r="AT458" s="200" t="s">
        <v>386</v>
      </c>
      <c r="AU458" s="200" t="s">
        <v>80</v>
      </c>
      <c r="AV458" s="12" t="s">
        <v>86</v>
      </c>
      <c r="AW458" s="12" t="s">
        <v>30</v>
      </c>
      <c r="AX458" s="12" t="s">
        <v>80</v>
      </c>
      <c r="AY458" s="200" t="s">
        <v>131</v>
      </c>
    </row>
    <row r="459" s="11" customFormat="1" ht="25.92" customHeight="1">
      <c r="A459" s="11"/>
      <c r="B459" s="160"/>
      <c r="C459" s="11"/>
      <c r="D459" s="161" t="s">
        <v>72</v>
      </c>
      <c r="E459" s="162" t="s">
        <v>186</v>
      </c>
      <c r="F459" s="162" t="s">
        <v>1551</v>
      </c>
      <c r="G459" s="11"/>
      <c r="H459" s="11"/>
      <c r="I459" s="163"/>
      <c r="J459" s="164">
        <f>BK459</f>
        <v>0</v>
      </c>
      <c r="K459" s="11"/>
      <c r="L459" s="160"/>
      <c r="M459" s="165"/>
      <c r="N459" s="166"/>
      <c r="O459" s="166"/>
      <c r="P459" s="167">
        <f>SUM(P460:P471)</f>
        <v>0</v>
      </c>
      <c r="Q459" s="166"/>
      <c r="R459" s="167">
        <f>SUM(R460:R471)</f>
        <v>1.29291</v>
      </c>
      <c r="S459" s="166"/>
      <c r="T459" s="168">
        <f>SUM(T460:T471)</f>
        <v>12.99</v>
      </c>
      <c r="U459" s="11"/>
      <c r="V459" s="11"/>
      <c r="W459" s="11"/>
      <c r="X459" s="11"/>
      <c r="Y459" s="11"/>
      <c r="Z459" s="11"/>
      <c r="AA459" s="11"/>
      <c r="AB459" s="11"/>
      <c r="AC459" s="11"/>
      <c r="AD459" s="11"/>
      <c r="AE459" s="11"/>
      <c r="AR459" s="161" t="s">
        <v>130</v>
      </c>
      <c r="AT459" s="169" t="s">
        <v>72</v>
      </c>
      <c r="AU459" s="169" t="s">
        <v>73</v>
      </c>
      <c r="AY459" s="161" t="s">
        <v>131</v>
      </c>
      <c r="BK459" s="170">
        <f>SUM(BK460:BK471)</f>
        <v>0</v>
      </c>
    </row>
    <row r="460" s="2" customFormat="1" ht="24.15" customHeight="1">
      <c r="A460" s="35"/>
      <c r="B460" s="171"/>
      <c r="C460" s="172" t="s">
        <v>1552</v>
      </c>
      <c r="D460" s="172" t="s">
        <v>132</v>
      </c>
      <c r="E460" s="173" t="s">
        <v>1553</v>
      </c>
      <c r="F460" s="174" t="s">
        <v>1554</v>
      </c>
      <c r="G460" s="175" t="s">
        <v>434</v>
      </c>
      <c r="H460" s="176">
        <v>30</v>
      </c>
      <c r="I460" s="177"/>
      <c r="J460" s="178">
        <f>ROUND(I460*H460,2)</f>
        <v>0</v>
      </c>
      <c r="K460" s="174" t="s">
        <v>381</v>
      </c>
      <c r="L460" s="36"/>
      <c r="M460" s="179" t="s">
        <v>1</v>
      </c>
      <c r="N460" s="180" t="s">
        <v>38</v>
      </c>
      <c r="O460" s="74"/>
      <c r="P460" s="181">
        <f>O460*H460</f>
        <v>0</v>
      </c>
      <c r="Q460" s="181">
        <v>0</v>
      </c>
      <c r="R460" s="181">
        <f>Q460*H460</f>
        <v>0</v>
      </c>
      <c r="S460" s="181">
        <v>0.19700000000000001</v>
      </c>
      <c r="T460" s="182">
        <f>S460*H460</f>
        <v>5.9100000000000001</v>
      </c>
      <c r="U460" s="35"/>
      <c r="V460" s="35"/>
      <c r="W460" s="35"/>
      <c r="X460" s="35"/>
      <c r="Y460" s="35"/>
      <c r="Z460" s="35"/>
      <c r="AA460" s="35"/>
      <c r="AB460" s="35"/>
      <c r="AC460" s="35"/>
      <c r="AD460" s="35"/>
      <c r="AE460" s="35"/>
      <c r="AR460" s="183" t="s">
        <v>130</v>
      </c>
      <c r="AT460" s="183" t="s">
        <v>132</v>
      </c>
      <c r="AU460" s="183" t="s">
        <v>80</v>
      </c>
      <c r="AY460" s="16" t="s">
        <v>131</v>
      </c>
      <c r="BE460" s="184">
        <f>IF(N460="základní",J460,0)</f>
        <v>0</v>
      </c>
      <c r="BF460" s="184">
        <f>IF(N460="snížená",J460,0)</f>
        <v>0</v>
      </c>
      <c r="BG460" s="184">
        <f>IF(N460="zákl. přenesená",J460,0)</f>
        <v>0</v>
      </c>
      <c r="BH460" s="184">
        <f>IF(N460="sníž. přenesená",J460,0)</f>
        <v>0</v>
      </c>
      <c r="BI460" s="184">
        <f>IF(N460="nulová",J460,0)</f>
        <v>0</v>
      </c>
      <c r="BJ460" s="16" t="s">
        <v>80</v>
      </c>
      <c r="BK460" s="184">
        <f>ROUND(I460*H460,2)</f>
        <v>0</v>
      </c>
      <c r="BL460" s="16" t="s">
        <v>130</v>
      </c>
      <c r="BM460" s="183" t="s">
        <v>1555</v>
      </c>
    </row>
    <row r="461" s="2" customFormat="1">
      <c r="A461" s="35"/>
      <c r="B461" s="36"/>
      <c r="C461" s="35"/>
      <c r="D461" s="185" t="s">
        <v>138</v>
      </c>
      <c r="E461" s="35"/>
      <c r="F461" s="186" t="s">
        <v>1556</v>
      </c>
      <c r="G461" s="35"/>
      <c r="H461" s="35"/>
      <c r="I461" s="187"/>
      <c r="J461" s="35"/>
      <c r="K461" s="35"/>
      <c r="L461" s="36"/>
      <c r="M461" s="188"/>
      <c r="N461" s="189"/>
      <c r="O461" s="74"/>
      <c r="P461" s="74"/>
      <c r="Q461" s="74"/>
      <c r="R461" s="74"/>
      <c r="S461" s="74"/>
      <c r="T461" s="75"/>
      <c r="U461" s="35"/>
      <c r="V461" s="35"/>
      <c r="W461" s="35"/>
      <c r="X461" s="35"/>
      <c r="Y461" s="35"/>
      <c r="Z461" s="35"/>
      <c r="AA461" s="35"/>
      <c r="AB461" s="35"/>
      <c r="AC461" s="35"/>
      <c r="AD461" s="35"/>
      <c r="AE461" s="35"/>
      <c r="AT461" s="16" t="s">
        <v>138</v>
      </c>
      <c r="AU461" s="16" t="s">
        <v>80</v>
      </c>
    </row>
    <row r="462" s="2" customFormat="1">
      <c r="A462" s="35"/>
      <c r="B462" s="36"/>
      <c r="C462" s="35"/>
      <c r="D462" s="197" t="s">
        <v>384</v>
      </c>
      <c r="E462" s="35"/>
      <c r="F462" s="198" t="s">
        <v>1557</v>
      </c>
      <c r="G462" s="35"/>
      <c r="H462" s="35"/>
      <c r="I462" s="187"/>
      <c r="J462" s="35"/>
      <c r="K462" s="35"/>
      <c r="L462" s="36"/>
      <c r="M462" s="188"/>
      <c r="N462" s="189"/>
      <c r="O462" s="74"/>
      <c r="P462" s="74"/>
      <c r="Q462" s="74"/>
      <c r="R462" s="74"/>
      <c r="S462" s="74"/>
      <c r="T462" s="75"/>
      <c r="U462" s="35"/>
      <c r="V462" s="35"/>
      <c r="W462" s="35"/>
      <c r="X462" s="35"/>
      <c r="Y462" s="35"/>
      <c r="Z462" s="35"/>
      <c r="AA462" s="35"/>
      <c r="AB462" s="35"/>
      <c r="AC462" s="35"/>
      <c r="AD462" s="35"/>
      <c r="AE462" s="35"/>
      <c r="AT462" s="16" t="s">
        <v>384</v>
      </c>
      <c r="AU462" s="16" t="s">
        <v>80</v>
      </c>
    </row>
    <row r="463" s="12" customFormat="1">
      <c r="A463" s="12"/>
      <c r="B463" s="199"/>
      <c r="C463" s="12"/>
      <c r="D463" s="185" t="s">
        <v>386</v>
      </c>
      <c r="E463" s="200" t="s">
        <v>948</v>
      </c>
      <c r="F463" s="201" t="s">
        <v>1558</v>
      </c>
      <c r="G463" s="12"/>
      <c r="H463" s="202">
        <v>30</v>
      </c>
      <c r="I463" s="203"/>
      <c r="J463" s="12"/>
      <c r="K463" s="12"/>
      <c r="L463" s="199"/>
      <c r="M463" s="204"/>
      <c r="N463" s="205"/>
      <c r="O463" s="205"/>
      <c r="P463" s="205"/>
      <c r="Q463" s="205"/>
      <c r="R463" s="205"/>
      <c r="S463" s="205"/>
      <c r="T463" s="206"/>
      <c r="U463" s="12"/>
      <c r="V463" s="12"/>
      <c r="W463" s="12"/>
      <c r="X463" s="12"/>
      <c r="Y463" s="12"/>
      <c r="Z463" s="12"/>
      <c r="AA463" s="12"/>
      <c r="AB463" s="12"/>
      <c r="AC463" s="12"/>
      <c r="AD463" s="12"/>
      <c r="AE463" s="12"/>
      <c r="AT463" s="200" t="s">
        <v>386</v>
      </c>
      <c r="AU463" s="200" t="s">
        <v>80</v>
      </c>
      <c r="AV463" s="12" t="s">
        <v>86</v>
      </c>
      <c r="AW463" s="12" t="s">
        <v>30</v>
      </c>
      <c r="AX463" s="12" t="s">
        <v>80</v>
      </c>
      <c r="AY463" s="200" t="s">
        <v>131</v>
      </c>
    </row>
    <row r="464" s="2" customFormat="1" ht="24.15" customHeight="1">
      <c r="A464" s="35"/>
      <c r="B464" s="171"/>
      <c r="C464" s="172" t="s">
        <v>1559</v>
      </c>
      <c r="D464" s="172" t="s">
        <v>132</v>
      </c>
      <c r="E464" s="173" t="s">
        <v>1560</v>
      </c>
      <c r="F464" s="174" t="s">
        <v>1561</v>
      </c>
      <c r="G464" s="175" t="s">
        <v>434</v>
      </c>
      <c r="H464" s="176">
        <v>30</v>
      </c>
      <c r="I464" s="177"/>
      <c r="J464" s="178">
        <f>ROUND(I464*H464,2)</f>
        <v>0</v>
      </c>
      <c r="K464" s="174" t="s">
        <v>381</v>
      </c>
      <c r="L464" s="36"/>
      <c r="M464" s="179" t="s">
        <v>1</v>
      </c>
      <c r="N464" s="180" t="s">
        <v>38</v>
      </c>
      <c r="O464" s="74"/>
      <c r="P464" s="181">
        <f>O464*H464</f>
        <v>0</v>
      </c>
      <c r="Q464" s="181">
        <v>0</v>
      </c>
      <c r="R464" s="181">
        <f>Q464*H464</f>
        <v>0</v>
      </c>
      <c r="S464" s="181">
        <v>0.23599999999999999</v>
      </c>
      <c r="T464" s="182">
        <f>S464*H464</f>
        <v>7.0800000000000001</v>
      </c>
      <c r="U464" s="35"/>
      <c r="V464" s="35"/>
      <c r="W464" s="35"/>
      <c r="X464" s="35"/>
      <c r="Y464" s="35"/>
      <c r="Z464" s="35"/>
      <c r="AA464" s="35"/>
      <c r="AB464" s="35"/>
      <c r="AC464" s="35"/>
      <c r="AD464" s="35"/>
      <c r="AE464" s="35"/>
      <c r="AR464" s="183" t="s">
        <v>130</v>
      </c>
      <c r="AT464" s="183" t="s">
        <v>132</v>
      </c>
      <c r="AU464" s="183" t="s">
        <v>80</v>
      </c>
      <c r="AY464" s="16" t="s">
        <v>131</v>
      </c>
      <c r="BE464" s="184">
        <f>IF(N464="základní",J464,0)</f>
        <v>0</v>
      </c>
      <c r="BF464" s="184">
        <f>IF(N464="snížená",J464,0)</f>
        <v>0</v>
      </c>
      <c r="BG464" s="184">
        <f>IF(N464="zákl. přenesená",J464,0)</f>
        <v>0</v>
      </c>
      <c r="BH464" s="184">
        <f>IF(N464="sníž. přenesená",J464,0)</f>
        <v>0</v>
      </c>
      <c r="BI464" s="184">
        <f>IF(N464="nulová",J464,0)</f>
        <v>0</v>
      </c>
      <c r="BJ464" s="16" t="s">
        <v>80</v>
      </c>
      <c r="BK464" s="184">
        <f>ROUND(I464*H464,2)</f>
        <v>0</v>
      </c>
      <c r="BL464" s="16" t="s">
        <v>130</v>
      </c>
      <c r="BM464" s="183" t="s">
        <v>1562</v>
      </c>
    </row>
    <row r="465" s="2" customFormat="1">
      <c r="A465" s="35"/>
      <c r="B465" s="36"/>
      <c r="C465" s="35"/>
      <c r="D465" s="185" t="s">
        <v>138</v>
      </c>
      <c r="E465" s="35"/>
      <c r="F465" s="186" t="s">
        <v>1563</v>
      </c>
      <c r="G465" s="35"/>
      <c r="H465" s="35"/>
      <c r="I465" s="187"/>
      <c r="J465" s="35"/>
      <c r="K465" s="35"/>
      <c r="L465" s="36"/>
      <c r="M465" s="188"/>
      <c r="N465" s="189"/>
      <c r="O465" s="74"/>
      <c r="P465" s="74"/>
      <c r="Q465" s="74"/>
      <c r="R465" s="74"/>
      <c r="S465" s="74"/>
      <c r="T465" s="75"/>
      <c r="U465" s="35"/>
      <c r="V465" s="35"/>
      <c r="W465" s="35"/>
      <c r="X465" s="35"/>
      <c r="Y465" s="35"/>
      <c r="Z465" s="35"/>
      <c r="AA465" s="35"/>
      <c r="AB465" s="35"/>
      <c r="AC465" s="35"/>
      <c r="AD465" s="35"/>
      <c r="AE465" s="35"/>
      <c r="AT465" s="16" t="s">
        <v>138</v>
      </c>
      <c r="AU465" s="16" t="s">
        <v>80</v>
      </c>
    </row>
    <row r="466" s="2" customFormat="1">
      <c r="A466" s="35"/>
      <c r="B466" s="36"/>
      <c r="C466" s="35"/>
      <c r="D466" s="197" t="s">
        <v>384</v>
      </c>
      <c r="E466" s="35"/>
      <c r="F466" s="198" t="s">
        <v>1564</v>
      </c>
      <c r="G466" s="35"/>
      <c r="H466" s="35"/>
      <c r="I466" s="187"/>
      <c r="J466" s="35"/>
      <c r="K466" s="35"/>
      <c r="L466" s="36"/>
      <c r="M466" s="188"/>
      <c r="N466" s="189"/>
      <c r="O466" s="74"/>
      <c r="P466" s="74"/>
      <c r="Q466" s="74"/>
      <c r="R466" s="74"/>
      <c r="S466" s="74"/>
      <c r="T466" s="75"/>
      <c r="U466" s="35"/>
      <c r="V466" s="35"/>
      <c r="W466" s="35"/>
      <c r="X466" s="35"/>
      <c r="Y466" s="35"/>
      <c r="Z466" s="35"/>
      <c r="AA466" s="35"/>
      <c r="AB466" s="35"/>
      <c r="AC466" s="35"/>
      <c r="AD466" s="35"/>
      <c r="AE466" s="35"/>
      <c r="AT466" s="16" t="s">
        <v>384</v>
      </c>
      <c r="AU466" s="16" t="s">
        <v>80</v>
      </c>
    </row>
    <row r="467" s="12" customFormat="1">
      <c r="A467" s="12"/>
      <c r="B467" s="199"/>
      <c r="C467" s="12"/>
      <c r="D467" s="185" t="s">
        <v>386</v>
      </c>
      <c r="E467" s="200" t="s">
        <v>949</v>
      </c>
      <c r="F467" s="201" t="s">
        <v>1565</v>
      </c>
      <c r="G467" s="12"/>
      <c r="H467" s="202">
        <v>30</v>
      </c>
      <c r="I467" s="203"/>
      <c r="J467" s="12"/>
      <c r="K467" s="12"/>
      <c r="L467" s="199"/>
      <c r="M467" s="204"/>
      <c r="N467" s="205"/>
      <c r="O467" s="205"/>
      <c r="P467" s="205"/>
      <c r="Q467" s="205"/>
      <c r="R467" s="205"/>
      <c r="S467" s="205"/>
      <c r="T467" s="206"/>
      <c r="U467" s="12"/>
      <c r="V467" s="12"/>
      <c r="W467" s="12"/>
      <c r="X467" s="12"/>
      <c r="Y467" s="12"/>
      <c r="Z467" s="12"/>
      <c r="AA467" s="12"/>
      <c r="AB467" s="12"/>
      <c r="AC467" s="12"/>
      <c r="AD467" s="12"/>
      <c r="AE467" s="12"/>
      <c r="AT467" s="200" t="s">
        <v>386</v>
      </c>
      <c r="AU467" s="200" t="s">
        <v>80</v>
      </c>
      <c r="AV467" s="12" t="s">
        <v>86</v>
      </c>
      <c r="AW467" s="12" t="s">
        <v>30</v>
      </c>
      <c r="AX467" s="12" t="s">
        <v>80</v>
      </c>
      <c r="AY467" s="200" t="s">
        <v>131</v>
      </c>
    </row>
    <row r="468" s="2" customFormat="1" ht="16.5" customHeight="1">
      <c r="A468" s="35"/>
      <c r="B468" s="171"/>
      <c r="C468" s="172" t="s">
        <v>1566</v>
      </c>
      <c r="D468" s="172" t="s">
        <v>132</v>
      </c>
      <c r="E468" s="173" t="s">
        <v>1567</v>
      </c>
      <c r="F468" s="174" t="s">
        <v>1568</v>
      </c>
      <c r="G468" s="175" t="s">
        <v>535</v>
      </c>
      <c r="H468" s="176">
        <v>1</v>
      </c>
      <c r="I468" s="177"/>
      <c r="J468" s="178">
        <f>ROUND(I468*H468,2)</f>
        <v>0</v>
      </c>
      <c r="K468" s="174" t="s">
        <v>381</v>
      </c>
      <c r="L468" s="36"/>
      <c r="M468" s="179" t="s">
        <v>1</v>
      </c>
      <c r="N468" s="180" t="s">
        <v>38</v>
      </c>
      <c r="O468" s="74"/>
      <c r="P468" s="181">
        <f>O468*H468</f>
        <v>0</v>
      </c>
      <c r="Q468" s="181">
        <v>1.29291</v>
      </c>
      <c r="R468" s="181">
        <f>Q468*H468</f>
        <v>1.29291</v>
      </c>
      <c r="S468" s="181">
        <v>0</v>
      </c>
      <c r="T468" s="182">
        <f>S468*H468</f>
        <v>0</v>
      </c>
      <c r="U468" s="35"/>
      <c r="V468" s="35"/>
      <c r="W468" s="35"/>
      <c r="X468" s="35"/>
      <c r="Y468" s="35"/>
      <c r="Z468" s="35"/>
      <c r="AA468" s="35"/>
      <c r="AB468" s="35"/>
      <c r="AC468" s="35"/>
      <c r="AD468" s="35"/>
      <c r="AE468" s="35"/>
      <c r="AR468" s="183" t="s">
        <v>130</v>
      </c>
      <c r="AT468" s="183" t="s">
        <v>132</v>
      </c>
      <c r="AU468" s="183" t="s">
        <v>80</v>
      </c>
      <c r="AY468" s="16" t="s">
        <v>131</v>
      </c>
      <c r="BE468" s="184">
        <f>IF(N468="základní",J468,0)</f>
        <v>0</v>
      </c>
      <c r="BF468" s="184">
        <f>IF(N468="snížená",J468,0)</f>
        <v>0</v>
      </c>
      <c r="BG468" s="184">
        <f>IF(N468="zákl. přenesená",J468,0)</f>
        <v>0</v>
      </c>
      <c r="BH468" s="184">
        <f>IF(N468="sníž. přenesená",J468,0)</f>
        <v>0</v>
      </c>
      <c r="BI468" s="184">
        <f>IF(N468="nulová",J468,0)</f>
        <v>0</v>
      </c>
      <c r="BJ468" s="16" t="s">
        <v>80</v>
      </c>
      <c r="BK468" s="184">
        <f>ROUND(I468*H468,2)</f>
        <v>0</v>
      </c>
      <c r="BL468" s="16" t="s">
        <v>130</v>
      </c>
      <c r="BM468" s="183" t="s">
        <v>1569</v>
      </c>
    </row>
    <row r="469" s="2" customFormat="1">
      <c r="A469" s="35"/>
      <c r="B469" s="36"/>
      <c r="C469" s="35"/>
      <c r="D469" s="185" t="s">
        <v>138</v>
      </c>
      <c r="E469" s="35"/>
      <c r="F469" s="186" t="s">
        <v>1568</v>
      </c>
      <c r="G469" s="35"/>
      <c r="H469" s="35"/>
      <c r="I469" s="187"/>
      <c r="J469" s="35"/>
      <c r="K469" s="35"/>
      <c r="L469" s="36"/>
      <c r="M469" s="188"/>
      <c r="N469" s="189"/>
      <c r="O469" s="74"/>
      <c r="P469" s="74"/>
      <c r="Q469" s="74"/>
      <c r="R469" s="74"/>
      <c r="S469" s="74"/>
      <c r="T469" s="75"/>
      <c r="U469" s="35"/>
      <c r="V469" s="35"/>
      <c r="W469" s="35"/>
      <c r="X469" s="35"/>
      <c r="Y469" s="35"/>
      <c r="Z469" s="35"/>
      <c r="AA469" s="35"/>
      <c r="AB469" s="35"/>
      <c r="AC469" s="35"/>
      <c r="AD469" s="35"/>
      <c r="AE469" s="35"/>
      <c r="AT469" s="16" t="s">
        <v>138</v>
      </c>
      <c r="AU469" s="16" t="s">
        <v>80</v>
      </c>
    </row>
    <row r="470" s="2" customFormat="1">
      <c r="A470" s="35"/>
      <c r="B470" s="36"/>
      <c r="C470" s="35"/>
      <c r="D470" s="197" t="s">
        <v>384</v>
      </c>
      <c r="E470" s="35"/>
      <c r="F470" s="198" t="s">
        <v>1570</v>
      </c>
      <c r="G470" s="35"/>
      <c r="H470" s="35"/>
      <c r="I470" s="187"/>
      <c r="J470" s="35"/>
      <c r="K470" s="35"/>
      <c r="L470" s="36"/>
      <c r="M470" s="188"/>
      <c r="N470" s="189"/>
      <c r="O470" s="74"/>
      <c r="P470" s="74"/>
      <c r="Q470" s="74"/>
      <c r="R470" s="74"/>
      <c r="S470" s="74"/>
      <c r="T470" s="75"/>
      <c r="U470" s="35"/>
      <c r="V470" s="35"/>
      <c r="W470" s="35"/>
      <c r="X470" s="35"/>
      <c r="Y470" s="35"/>
      <c r="Z470" s="35"/>
      <c r="AA470" s="35"/>
      <c r="AB470" s="35"/>
      <c r="AC470" s="35"/>
      <c r="AD470" s="35"/>
      <c r="AE470" s="35"/>
      <c r="AT470" s="16" t="s">
        <v>384</v>
      </c>
      <c r="AU470" s="16" t="s">
        <v>80</v>
      </c>
    </row>
    <row r="471" s="12" customFormat="1">
      <c r="A471" s="12"/>
      <c r="B471" s="199"/>
      <c r="C471" s="12"/>
      <c r="D471" s="185" t="s">
        <v>386</v>
      </c>
      <c r="E471" s="200" t="s">
        <v>1571</v>
      </c>
      <c r="F471" s="201" t="s">
        <v>1572</v>
      </c>
      <c r="G471" s="12"/>
      <c r="H471" s="202">
        <v>1</v>
      </c>
      <c r="I471" s="203"/>
      <c r="J471" s="12"/>
      <c r="K471" s="12"/>
      <c r="L471" s="199"/>
      <c r="M471" s="204"/>
      <c r="N471" s="205"/>
      <c r="O471" s="205"/>
      <c r="P471" s="205"/>
      <c r="Q471" s="205"/>
      <c r="R471" s="205"/>
      <c r="S471" s="205"/>
      <c r="T471" s="206"/>
      <c r="U471" s="12"/>
      <c r="V471" s="12"/>
      <c r="W471" s="12"/>
      <c r="X471" s="12"/>
      <c r="Y471" s="12"/>
      <c r="Z471" s="12"/>
      <c r="AA471" s="12"/>
      <c r="AB471" s="12"/>
      <c r="AC471" s="12"/>
      <c r="AD471" s="12"/>
      <c r="AE471" s="12"/>
      <c r="AT471" s="200" t="s">
        <v>386</v>
      </c>
      <c r="AU471" s="200" t="s">
        <v>80</v>
      </c>
      <c r="AV471" s="12" t="s">
        <v>86</v>
      </c>
      <c r="AW471" s="12" t="s">
        <v>30</v>
      </c>
      <c r="AX471" s="12" t="s">
        <v>80</v>
      </c>
      <c r="AY471" s="200" t="s">
        <v>131</v>
      </c>
    </row>
    <row r="472" s="11" customFormat="1" ht="25.92" customHeight="1">
      <c r="A472" s="11"/>
      <c r="B472" s="160"/>
      <c r="C472" s="11"/>
      <c r="D472" s="161" t="s">
        <v>72</v>
      </c>
      <c r="E472" s="162" t="s">
        <v>190</v>
      </c>
      <c r="F472" s="162" t="s">
        <v>655</v>
      </c>
      <c r="G472" s="11"/>
      <c r="H472" s="11"/>
      <c r="I472" s="163"/>
      <c r="J472" s="164">
        <f>BK472</f>
        <v>0</v>
      </c>
      <c r="K472" s="11"/>
      <c r="L472" s="160"/>
      <c r="M472" s="165"/>
      <c r="N472" s="166"/>
      <c r="O472" s="166"/>
      <c r="P472" s="167">
        <f>SUM(P473:P603)</f>
        <v>0</v>
      </c>
      <c r="Q472" s="166"/>
      <c r="R472" s="167">
        <f>SUM(R473:R603)</f>
        <v>59.851087990000003</v>
      </c>
      <c r="S472" s="166"/>
      <c r="T472" s="168">
        <f>SUM(T473:T603)</f>
        <v>749.58407040000009</v>
      </c>
      <c r="U472" s="11"/>
      <c r="V472" s="11"/>
      <c r="W472" s="11"/>
      <c r="X472" s="11"/>
      <c r="Y472" s="11"/>
      <c r="Z472" s="11"/>
      <c r="AA472" s="11"/>
      <c r="AB472" s="11"/>
      <c r="AC472" s="11"/>
      <c r="AD472" s="11"/>
      <c r="AE472" s="11"/>
      <c r="AR472" s="161" t="s">
        <v>130</v>
      </c>
      <c r="AT472" s="169" t="s">
        <v>72</v>
      </c>
      <c r="AU472" s="169" t="s">
        <v>73</v>
      </c>
      <c r="AY472" s="161" t="s">
        <v>131</v>
      </c>
      <c r="BK472" s="170">
        <f>SUM(BK473:BK603)</f>
        <v>0</v>
      </c>
    </row>
    <row r="473" s="2" customFormat="1" ht="24.15" customHeight="1">
      <c r="A473" s="35"/>
      <c r="B473" s="171"/>
      <c r="C473" s="172" t="s">
        <v>1573</v>
      </c>
      <c r="D473" s="172" t="s">
        <v>132</v>
      </c>
      <c r="E473" s="173" t="s">
        <v>1574</v>
      </c>
      <c r="F473" s="174" t="s">
        <v>1575</v>
      </c>
      <c r="G473" s="175" t="s">
        <v>434</v>
      </c>
      <c r="H473" s="176">
        <v>32</v>
      </c>
      <c r="I473" s="177"/>
      <c r="J473" s="178">
        <f>ROUND(I473*H473,2)</f>
        <v>0</v>
      </c>
      <c r="K473" s="174" t="s">
        <v>381</v>
      </c>
      <c r="L473" s="36"/>
      <c r="M473" s="179" t="s">
        <v>1</v>
      </c>
      <c r="N473" s="180" t="s">
        <v>38</v>
      </c>
      <c r="O473" s="74"/>
      <c r="P473" s="181">
        <f>O473*H473</f>
        <v>0</v>
      </c>
      <c r="Q473" s="181">
        <v>0</v>
      </c>
      <c r="R473" s="181">
        <f>Q473*H473</f>
        <v>0</v>
      </c>
      <c r="S473" s="181">
        <v>0.26100000000000001</v>
      </c>
      <c r="T473" s="182">
        <f>S473*H473</f>
        <v>8.3520000000000003</v>
      </c>
      <c r="U473" s="35"/>
      <c r="V473" s="35"/>
      <c r="W473" s="35"/>
      <c r="X473" s="35"/>
      <c r="Y473" s="35"/>
      <c r="Z473" s="35"/>
      <c r="AA473" s="35"/>
      <c r="AB473" s="35"/>
      <c r="AC473" s="35"/>
      <c r="AD473" s="35"/>
      <c r="AE473" s="35"/>
      <c r="AR473" s="183" t="s">
        <v>130</v>
      </c>
      <c r="AT473" s="183" t="s">
        <v>132</v>
      </c>
      <c r="AU473" s="183" t="s">
        <v>80</v>
      </c>
      <c r="AY473" s="16" t="s">
        <v>131</v>
      </c>
      <c r="BE473" s="184">
        <f>IF(N473="základní",J473,0)</f>
        <v>0</v>
      </c>
      <c r="BF473" s="184">
        <f>IF(N473="snížená",J473,0)</f>
        <v>0</v>
      </c>
      <c r="BG473" s="184">
        <f>IF(N473="zákl. přenesená",J473,0)</f>
        <v>0</v>
      </c>
      <c r="BH473" s="184">
        <f>IF(N473="sníž. přenesená",J473,0)</f>
        <v>0</v>
      </c>
      <c r="BI473" s="184">
        <f>IF(N473="nulová",J473,0)</f>
        <v>0</v>
      </c>
      <c r="BJ473" s="16" t="s">
        <v>80</v>
      </c>
      <c r="BK473" s="184">
        <f>ROUND(I473*H473,2)</f>
        <v>0</v>
      </c>
      <c r="BL473" s="16" t="s">
        <v>130</v>
      </c>
      <c r="BM473" s="183" t="s">
        <v>1576</v>
      </c>
    </row>
    <row r="474" s="2" customFormat="1">
      <c r="A474" s="35"/>
      <c r="B474" s="36"/>
      <c r="C474" s="35"/>
      <c r="D474" s="185" t="s">
        <v>138</v>
      </c>
      <c r="E474" s="35"/>
      <c r="F474" s="186" t="s">
        <v>1577</v>
      </c>
      <c r="G474" s="35"/>
      <c r="H474" s="35"/>
      <c r="I474" s="187"/>
      <c r="J474" s="35"/>
      <c r="K474" s="35"/>
      <c r="L474" s="36"/>
      <c r="M474" s="188"/>
      <c r="N474" s="189"/>
      <c r="O474" s="74"/>
      <c r="P474" s="74"/>
      <c r="Q474" s="74"/>
      <c r="R474" s="74"/>
      <c r="S474" s="74"/>
      <c r="T474" s="75"/>
      <c r="U474" s="35"/>
      <c r="V474" s="35"/>
      <c r="W474" s="35"/>
      <c r="X474" s="35"/>
      <c r="Y474" s="35"/>
      <c r="Z474" s="35"/>
      <c r="AA474" s="35"/>
      <c r="AB474" s="35"/>
      <c r="AC474" s="35"/>
      <c r="AD474" s="35"/>
      <c r="AE474" s="35"/>
      <c r="AT474" s="16" t="s">
        <v>138</v>
      </c>
      <c r="AU474" s="16" t="s">
        <v>80</v>
      </c>
    </row>
    <row r="475" s="2" customFormat="1">
      <c r="A475" s="35"/>
      <c r="B475" s="36"/>
      <c r="C475" s="35"/>
      <c r="D475" s="197" t="s">
        <v>384</v>
      </c>
      <c r="E475" s="35"/>
      <c r="F475" s="198" t="s">
        <v>1578</v>
      </c>
      <c r="G475" s="35"/>
      <c r="H475" s="35"/>
      <c r="I475" s="187"/>
      <c r="J475" s="35"/>
      <c r="K475" s="35"/>
      <c r="L475" s="36"/>
      <c r="M475" s="188"/>
      <c r="N475" s="189"/>
      <c r="O475" s="74"/>
      <c r="P475" s="74"/>
      <c r="Q475" s="74"/>
      <c r="R475" s="74"/>
      <c r="S475" s="74"/>
      <c r="T475" s="75"/>
      <c r="U475" s="35"/>
      <c r="V475" s="35"/>
      <c r="W475" s="35"/>
      <c r="X475" s="35"/>
      <c r="Y475" s="35"/>
      <c r="Z475" s="35"/>
      <c r="AA475" s="35"/>
      <c r="AB475" s="35"/>
      <c r="AC475" s="35"/>
      <c r="AD475" s="35"/>
      <c r="AE475" s="35"/>
      <c r="AT475" s="16" t="s">
        <v>384</v>
      </c>
      <c r="AU475" s="16" t="s">
        <v>80</v>
      </c>
    </row>
    <row r="476" s="12" customFormat="1">
      <c r="A476" s="12"/>
      <c r="B476" s="199"/>
      <c r="C476" s="12"/>
      <c r="D476" s="185" t="s">
        <v>386</v>
      </c>
      <c r="E476" s="200" t="s">
        <v>1579</v>
      </c>
      <c r="F476" s="201" t="s">
        <v>1580</v>
      </c>
      <c r="G476" s="12"/>
      <c r="H476" s="202">
        <v>32</v>
      </c>
      <c r="I476" s="203"/>
      <c r="J476" s="12"/>
      <c r="K476" s="12"/>
      <c r="L476" s="199"/>
      <c r="M476" s="204"/>
      <c r="N476" s="205"/>
      <c r="O476" s="205"/>
      <c r="P476" s="205"/>
      <c r="Q476" s="205"/>
      <c r="R476" s="205"/>
      <c r="S476" s="205"/>
      <c r="T476" s="206"/>
      <c r="U476" s="12"/>
      <c r="V476" s="12"/>
      <c r="W476" s="12"/>
      <c r="X476" s="12"/>
      <c r="Y476" s="12"/>
      <c r="Z476" s="12"/>
      <c r="AA476" s="12"/>
      <c r="AB476" s="12"/>
      <c r="AC476" s="12"/>
      <c r="AD476" s="12"/>
      <c r="AE476" s="12"/>
      <c r="AT476" s="200" t="s">
        <v>386</v>
      </c>
      <c r="AU476" s="200" t="s">
        <v>80</v>
      </c>
      <c r="AV476" s="12" t="s">
        <v>86</v>
      </c>
      <c r="AW476" s="12" t="s">
        <v>30</v>
      </c>
      <c r="AX476" s="12" t="s">
        <v>80</v>
      </c>
      <c r="AY476" s="200" t="s">
        <v>131</v>
      </c>
    </row>
    <row r="477" s="2" customFormat="1" ht="16.5" customHeight="1">
      <c r="A477" s="35"/>
      <c r="B477" s="171"/>
      <c r="C477" s="172" t="s">
        <v>1581</v>
      </c>
      <c r="D477" s="172" t="s">
        <v>132</v>
      </c>
      <c r="E477" s="173" t="s">
        <v>1582</v>
      </c>
      <c r="F477" s="174" t="s">
        <v>1583</v>
      </c>
      <c r="G477" s="175" t="s">
        <v>535</v>
      </c>
      <c r="H477" s="176">
        <v>2</v>
      </c>
      <c r="I477" s="177"/>
      <c r="J477" s="178">
        <f>ROUND(I477*H477,2)</f>
        <v>0</v>
      </c>
      <c r="K477" s="174" t="s">
        <v>381</v>
      </c>
      <c r="L477" s="36"/>
      <c r="M477" s="179" t="s">
        <v>1</v>
      </c>
      <c r="N477" s="180" t="s">
        <v>38</v>
      </c>
      <c r="O477" s="74"/>
      <c r="P477" s="181">
        <f>O477*H477</f>
        <v>0</v>
      </c>
      <c r="Q477" s="181">
        <v>0.081119999999999998</v>
      </c>
      <c r="R477" s="181">
        <f>Q477*H477</f>
        <v>0.16224</v>
      </c>
      <c r="S477" s="181">
        <v>0</v>
      </c>
      <c r="T477" s="182">
        <f>S477*H477</f>
        <v>0</v>
      </c>
      <c r="U477" s="35"/>
      <c r="V477" s="35"/>
      <c r="W477" s="35"/>
      <c r="X477" s="35"/>
      <c r="Y477" s="35"/>
      <c r="Z477" s="35"/>
      <c r="AA477" s="35"/>
      <c r="AB477" s="35"/>
      <c r="AC477" s="35"/>
      <c r="AD477" s="35"/>
      <c r="AE477" s="35"/>
      <c r="AR477" s="183" t="s">
        <v>130</v>
      </c>
      <c r="AT477" s="183" t="s">
        <v>132</v>
      </c>
      <c r="AU477" s="183" t="s">
        <v>80</v>
      </c>
      <c r="AY477" s="16" t="s">
        <v>131</v>
      </c>
      <c r="BE477" s="184">
        <f>IF(N477="základní",J477,0)</f>
        <v>0</v>
      </c>
      <c r="BF477" s="184">
        <f>IF(N477="snížená",J477,0)</f>
        <v>0</v>
      </c>
      <c r="BG477" s="184">
        <f>IF(N477="zákl. přenesená",J477,0)</f>
        <v>0</v>
      </c>
      <c r="BH477" s="184">
        <f>IF(N477="sníž. přenesená",J477,0)</f>
        <v>0</v>
      </c>
      <c r="BI477" s="184">
        <f>IF(N477="nulová",J477,0)</f>
        <v>0</v>
      </c>
      <c r="BJ477" s="16" t="s">
        <v>80</v>
      </c>
      <c r="BK477" s="184">
        <f>ROUND(I477*H477,2)</f>
        <v>0</v>
      </c>
      <c r="BL477" s="16" t="s">
        <v>130</v>
      </c>
      <c r="BM477" s="183" t="s">
        <v>1584</v>
      </c>
    </row>
    <row r="478" s="2" customFormat="1">
      <c r="A478" s="35"/>
      <c r="B478" s="36"/>
      <c r="C478" s="35"/>
      <c r="D478" s="185" t="s">
        <v>138</v>
      </c>
      <c r="E478" s="35"/>
      <c r="F478" s="186" t="s">
        <v>1585</v>
      </c>
      <c r="G478" s="35"/>
      <c r="H478" s="35"/>
      <c r="I478" s="187"/>
      <c r="J478" s="35"/>
      <c r="K478" s="35"/>
      <c r="L478" s="36"/>
      <c r="M478" s="188"/>
      <c r="N478" s="189"/>
      <c r="O478" s="74"/>
      <c r="P478" s="74"/>
      <c r="Q478" s="74"/>
      <c r="R478" s="74"/>
      <c r="S478" s="74"/>
      <c r="T478" s="75"/>
      <c r="U478" s="35"/>
      <c r="V478" s="35"/>
      <c r="W478" s="35"/>
      <c r="X478" s="35"/>
      <c r="Y478" s="35"/>
      <c r="Z478" s="35"/>
      <c r="AA478" s="35"/>
      <c r="AB478" s="35"/>
      <c r="AC478" s="35"/>
      <c r="AD478" s="35"/>
      <c r="AE478" s="35"/>
      <c r="AT478" s="16" t="s">
        <v>138</v>
      </c>
      <c r="AU478" s="16" t="s">
        <v>80</v>
      </c>
    </row>
    <row r="479" s="2" customFormat="1">
      <c r="A479" s="35"/>
      <c r="B479" s="36"/>
      <c r="C479" s="35"/>
      <c r="D479" s="197" t="s">
        <v>384</v>
      </c>
      <c r="E479" s="35"/>
      <c r="F479" s="198" t="s">
        <v>1586</v>
      </c>
      <c r="G479" s="35"/>
      <c r="H479" s="35"/>
      <c r="I479" s="187"/>
      <c r="J479" s="35"/>
      <c r="K479" s="35"/>
      <c r="L479" s="36"/>
      <c r="M479" s="188"/>
      <c r="N479" s="189"/>
      <c r="O479" s="74"/>
      <c r="P479" s="74"/>
      <c r="Q479" s="74"/>
      <c r="R479" s="74"/>
      <c r="S479" s="74"/>
      <c r="T479" s="75"/>
      <c r="U479" s="35"/>
      <c r="V479" s="35"/>
      <c r="W479" s="35"/>
      <c r="X479" s="35"/>
      <c r="Y479" s="35"/>
      <c r="Z479" s="35"/>
      <c r="AA479" s="35"/>
      <c r="AB479" s="35"/>
      <c r="AC479" s="35"/>
      <c r="AD479" s="35"/>
      <c r="AE479" s="35"/>
      <c r="AT479" s="16" t="s">
        <v>384</v>
      </c>
      <c r="AU479" s="16" t="s">
        <v>80</v>
      </c>
    </row>
    <row r="480" s="2" customFormat="1" ht="33" customHeight="1">
      <c r="A480" s="35"/>
      <c r="B480" s="171"/>
      <c r="C480" s="172" t="s">
        <v>1587</v>
      </c>
      <c r="D480" s="172" t="s">
        <v>132</v>
      </c>
      <c r="E480" s="173" t="s">
        <v>1588</v>
      </c>
      <c r="F480" s="174" t="s">
        <v>1589</v>
      </c>
      <c r="G480" s="175" t="s">
        <v>434</v>
      </c>
      <c r="H480" s="176">
        <v>33.600000000000001</v>
      </c>
      <c r="I480" s="177"/>
      <c r="J480" s="178">
        <f>ROUND(I480*H480,2)</f>
        <v>0</v>
      </c>
      <c r="K480" s="174" t="s">
        <v>381</v>
      </c>
      <c r="L480" s="36"/>
      <c r="M480" s="179" t="s">
        <v>1</v>
      </c>
      <c r="N480" s="180" t="s">
        <v>38</v>
      </c>
      <c r="O480" s="74"/>
      <c r="P480" s="181">
        <f>O480*H480</f>
        <v>0</v>
      </c>
      <c r="Q480" s="181">
        <v>0.1295</v>
      </c>
      <c r="R480" s="181">
        <f>Q480*H480</f>
        <v>4.3512000000000004</v>
      </c>
      <c r="S480" s="181">
        <v>0</v>
      </c>
      <c r="T480" s="182">
        <f>S480*H480</f>
        <v>0</v>
      </c>
      <c r="U480" s="35"/>
      <c r="V480" s="35"/>
      <c r="W480" s="35"/>
      <c r="X480" s="35"/>
      <c r="Y480" s="35"/>
      <c r="Z480" s="35"/>
      <c r="AA480" s="35"/>
      <c r="AB480" s="35"/>
      <c r="AC480" s="35"/>
      <c r="AD480" s="35"/>
      <c r="AE480" s="35"/>
      <c r="AR480" s="183" t="s">
        <v>130</v>
      </c>
      <c r="AT480" s="183" t="s">
        <v>132</v>
      </c>
      <c r="AU480" s="183" t="s">
        <v>80</v>
      </c>
      <c r="AY480" s="16" t="s">
        <v>131</v>
      </c>
      <c r="BE480" s="184">
        <f>IF(N480="základní",J480,0)</f>
        <v>0</v>
      </c>
      <c r="BF480" s="184">
        <f>IF(N480="snížená",J480,0)</f>
        <v>0</v>
      </c>
      <c r="BG480" s="184">
        <f>IF(N480="zákl. přenesená",J480,0)</f>
        <v>0</v>
      </c>
      <c r="BH480" s="184">
        <f>IF(N480="sníž. přenesená",J480,0)</f>
        <v>0</v>
      </c>
      <c r="BI480" s="184">
        <f>IF(N480="nulová",J480,0)</f>
        <v>0</v>
      </c>
      <c r="BJ480" s="16" t="s">
        <v>80</v>
      </c>
      <c r="BK480" s="184">
        <f>ROUND(I480*H480,2)</f>
        <v>0</v>
      </c>
      <c r="BL480" s="16" t="s">
        <v>130</v>
      </c>
      <c r="BM480" s="183" t="s">
        <v>1590</v>
      </c>
    </row>
    <row r="481" s="2" customFormat="1">
      <c r="A481" s="35"/>
      <c r="B481" s="36"/>
      <c r="C481" s="35"/>
      <c r="D481" s="185" t="s">
        <v>138</v>
      </c>
      <c r="E481" s="35"/>
      <c r="F481" s="186" t="s">
        <v>1591</v>
      </c>
      <c r="G481" s="35"/>
      <c r="H481" s="35"/>
      <c r="I481" s="187"/>
      <c r="J481" s="35"/>
      <c r="K481" s="35"/>
      <c r="L481" s="36"/>
      <c r="M481" s="188"/>
      <c r="N481" s="189"/>
      <c r="O481" s="74"/>
      <c r="P481" s="74"/>
      <c r="Q481" s="74"/>
      <c r="R481" s="74"/>
      <c r="S481" s="74"/>
      <c r="T481" s="75"/>
      <c r="U481" s="35"/>
      <c r="V481" s="35"/>
      <c r="W481" s="35"/>
      <c r="X481" s="35"/>
      <c r="Y481" s="35"/>
      <c r="Z481" s="35"/>
      <c r="AA481" s="35"/>
      <c r="AB481" s="35"/>
      <c r="AC481" s="35"/>
      <c r="AD481" s="35"/>
      <c r="AE481" s="35"/>
      <c r="AT481" s="16" t="s">
        <v>138</v>
      </c>
      <c r="AU481" s="16" t="s">
        <v>80</v>
      </c>
    </row>
    <row r="482" s="2" customFormat="1">
      <c r="A482" s="35"/>
      <c r="B482" s="36"/>
      <c r="C482" s="35"/>
      <c r="D482" s="197" t="s">
        <v>384</v>
      </c>
      <c r="E482" s="35"/>
      <c r="F482" s="198" t="s">
        <v>1592</v>
      </c>
      <c r="G482" s="35"/>
      <c r="H482" s="35"/>
      <c r="I482" s="187"/>
      <c r="J482" s="35"/>
      <c r="K482" s="35"/>
      <c r="L482" s="36"/>
      <c r="M482" s="188"/>
      <c r="N482" s="189"/>
      <c r="O482" s="74"/>
      <c r="P482" s="74"/>
      <c r="Q482" s="74"/>
      <c r="R482" s="74"/>
      <c r="S482" s="74"/>
      <c r="T482" s="75"/>
      <c r="U482" s="35"/>
      <c r="V482" s="35"/>
      <c r="W482" s="35"/>
      <c r="X482" s="35"/>
      <c r="Y482" s="35"/>
      <c r="Z482" s="35"/>
      <c r="AA482" s="35"/>
      <c r="AB482" s="35"/>
      <c r="AC482" s="35"/>
      <c r="AD482" s="35"/>
      <c r="AE482" s="35"/>
      <c r="AT482" s="16" t="s">
        <v>384</v>
      </c>
      <c r="AU482" s="16" t="s">
        <v>80</v>
      </c>
    </row>
    <row r="483" s="12" customFormat="1">
      <c r="A483" s="12"/>
      <c r="B483" s="199"/>
      <c r="C483" s="12"/>
      <c r="D483" s="185" t="s">
        <v>386</v>
      </c>
      <c r="E483" s="200" t="s">
        <v>1593</v>
      </c>
      <c r="F483" s="201" t="s">
        <v>1594</v>
      </c>
      <c r="G483" s="12"/>
      <c r="H483" s="202">
        <v>33.600000000000001</v>
      </c>
      <c r="I483" s="203"/>
      <c r="J483" s="12"/>
      <c r="K483" s="12"/>
      <c r="L483" s="199"/>
      <c r="M483" s="204"/>
      <c r="N483" s="205"/>
      <c r="O483" s="205"/>
      <c r="P483" s="205"/>
      <c r="Q483" s="205"/>
      <c r="R483" s="205"/>
      <c r="S483" s="205"/>
      <c r="T483" s="206"/>
      <c r="U483" s="12"/>
      <c r="V483" s="12"/>
      <c r="W483" s="12"/>
      <c r="X483" s="12"/>
      <c r="Y483" s="12"/>
      <c r="Z483" s="12"/>
      <c r="AA483" s="12"/>
      <c r="AB483" s="12"/>
      <c r="AC483" s="12"/>
      <c r="AD483" s="12"/>
      <c r="AE483" s="12"/>
      <c r="AT483" s="200" t="s">
        <v>386</v>
      </c>
      <c r="AU483" s="200" t="s">
        <v>80</v>
      </c>
      <c r="AV483" s="12" t="s">
        <v>86</v>
      </c>
      <c r="AW483" s="12" t="s">
        <v>30</v>
      </c>
      <c r="AX483" s="12" t="s">
        <v>80</v>
      </c>
      <c r="AY483" s="200" t="s">
        <v>131</v>
      </c>
    </row>
    <row r="484" s="2" customFormat="1" ht="16.5" customHeight="1">
      <c r="A484" s="35"/>
      <c r="B484" s="171"/>
      <c r="C484" s="214" t="s">
        <v>1595</v>
      </c>
      <c r="D484" s="214" t="s">
        <v>434</v>
      </c>
      <c r="E484" s="215" t="s">
        <v>1596</v>
      </c>
      <c r="F484" s="216" t="s">
        <v>1597</v>
      </c>
      <c r="G484" s="217" t="s">
        <v>434</v>
      </c>
      <c r="H484" s="218">
        <v>34.271999999999998</v>
      </c>
      <c r="I484" s="219"/>
      <c r="J484" s="220">
        <f>ROUND(I484*H484,2)</f>
        <v>0</v>
      </c>
      <c r="K484" s="216" t="s">
        <v>381</v>
      </c>
      <c r="L484" s="221"/>
      <c r="M484" s="222" t="s">
        <v>1</v>
      </c>
      <c r="N484" s="223" t="s">
        <v>38</v>
      </c>
      <c r="O484" s="74"/>
      <c r="P484" s="181">
        <f>O484*H484</f>
        <v>0</v>
      </c>
      <c r="Q484" s="181">
        <v>0.056120000000000003</v>
      </c>
      <c r="R484" s="181">
        <f>Q484*H484</f>
        <v>1.9233446400000001</v>
      </c>
      <c r="S484" s="181">
        <v>0</v>
      </c>
      <c r="T484" s="182">
        <f>S484*H484</f>
        <v>0</v>
      </c>
      <c r="U484" s="35"/>
      <c r="V484" s="35"/>
      <c r="W484" s="35"/>
      <c r="X484" s="35"/>
      <c r="Y484" s="35"/>
      <c r="Z484" s="35"/>
      <c r="AA484" s="35"/>
      <c r="AB484" s="35"/>
      <c r="AC484" s="35"/>
      <c r="AD484" s="35"/>
      <c r="AE484" s="35"/>
      <c r="AR484" s="183" t="s">
        <v>186</v>
      </c>
      <c r="AT484" s="183" t="s">
        <v>434</v>
      </c>
      <c r="AU484" s="183" t="s">
        <v>80</v>
      </c>
      <c r="AY484" s="16" t="s">
        <v>131</v>
      </c>
      <c r="BE484" s="184">
        <f>IF(N484="základní",J484,0)</f>
        <v>0</v>
      </c>
      <c r="BF484" s="184">
        <f>IF(N484="snížená",J484,0)</f>
        <v>0</v>
      </c>
      <c r="BG484" s="184">
        <f>IF(N484="zákl. přenesená",J484,0)</f>
        <v>0</v>
      </c>
      <c r="BH484" s="184">
        <f>IF(N484="sníž. přenesená",J484,0)</f>
        <v>0</v>
      </c>
      <c r="BI484" s="184">
        <f>IF(N484="nulová",J484,0)</f>
        <v>0</v>
      </c>
      <c r="BJ484" s="16" t="s">
        <v>80</v>
      </c>
      <c r="BK484" s="184">
        <f>ROUND(I484*H484,2)</f>
        <v>0</v>
      </c>
      <c r="BL484" s="16" t="s">
        <v>130</v>
      </c>
      <c r="BM484" s="183" t="s">
        <v>1598</v>
      </c>
    </row>
    <row r="485" s="2" customFormat="1">
      <c r="A485" s="35"/>
      <c r="B485" s="36"/>
      <c r="C485" s="35"/>
      <c r="D485" s="185" t="s">
        <v>138</v>
      </c>
      <c r="E485" s="35"/>
      <c r="F485" s="186" t="s">
        <v>1597</v>
      </c>
      <c r="G485" s="35"/>
      <c r="H485" s="35"/>
      <c r="I485" s="187"/>
      <c r="J485" s="35"/>
      <c r="K485" s="35"/>
      <c r="L485" s="36"/>
      <c r="M485" s="188"/>
      <c r="N485" s="189"/>
      <c r="O485" s="74"/>
      <c r="P485" s="74"/>
      <c r="Q485" s="74"/>
      <c r="R485" s="74"/>
      <c r="S485" s="74"/>
      <c r="T485" s="75"/>
      <c r="U485" s="35"/>
      <c r="V485" s="35"/>
      <c r="W485" s="35"/>
      <c r="X485" s="35"/>
      <c r="Y485" s="35"/>
      <c r="Z485" s="35"/>
      <c r="AA485" s="35"/>
      <c r="AB485" s="35"/>
      <c r="AC485" s="35"/>
      <c r="AD485" s="35"/>
      <c r="AE485" s="35"/>
      <c r="AT485" s="16" t="s">
        <v>138</v>
      </c>
      <c r="AU485" s="16" t="s">
        <v>80</v>
      </c>
    </row>
    <row r="486" s="2" customFormat="1" ht="24.15" customHeight="1">
      <c r="A486" s="35"/>
      <c r="B486" s="171"/>
      <c r="C486" s="172" t="s">
        <v>1599</v>
      </c>
      <c r="D486" s="172" t="s">
        <v>132</v>
      </c>
      <c r="E486" s="173" t="s">
        <v>1600</v>
      </c>
      <c r="F486" s="174" t="s">
        <v>1601</v>
      </c>
      <c r="G486" s="175" t="s">
        <v>434</v>
      </c>
      <c r="H486" s="176">
        <v>62.090000000000003</v>
      </c>
      <c r="I486" s="177"/>
      <c r="J486" s="178">
        <f>ROUND(I486*H486,2)</f>
        <v>0</v>
      </c>
      <c r="K486" s="174" t="s">
        <v>381</v>
      </c>
      <c r="L486" s="36"/>
      <c r="M486" s="179" t="s">
        <v>1</v>
      </c>
      <c r="N486" s="180" t="s">
        <v>38</v>
      </c>
      <c r="O486" s="74"/>
      <c r="P486" s="181">
        <f>O486*H486</f>
        <v>0</v>
      </c>
      <c r="Q486" s="181">
        <v>0.00022000000000000001</v>
      </c>
      <c r="R486" s="181">
        <f>Q486*H486</f>
        <v>0.013659800000000002</v>
      </c>
      <c r="S486" s="181">
        <v>0</v>
      </c>
      <c r="T486" s="182">
        <f>S486*H486</f>
        <v>0</v>
      </c>
      <c r="U486" s="35"/>
      <c r="V486" s="35"/>
      <c r="W486" s="35"/>
      <c r="X486" s="35"/>
      <c r="Y486" s="35"/>
      <c r="Z486" s="35"/>
      <c r="AA486" s="35"/>
      <c r="AB486" s="35"/>
      <c r="AC486" s="35"/>
      <c r="AD486" s="35"/>
      <c r="AE486" s="35"/>
      <c r="AR486" s="183" t="s">
        <v>130</v>
      </c>
      <c r="AT486" s="183" t="s">
        <v>132</v>
      </c>
      <c r="AU486" s="183" t="s">
        <v>80</v>
      </c>
      <c r="AY486" s="16" t="s">
        <v>131</v>
      </c>
      <c r="BE486" s="184">
        <f>IF(N486="základní",J486,0)</f>
        <v>0</v>
      </c>
      <c r="BF486" s="184">
        <f>IF(N486="snížená",J486,0)</f>
        <v>0</v>
      </c>
      <c r="BG486" s="184">
        <f>IF(N486="zákl. přenesená",J486,0)</f>
        <v>0</v>
      </c>
      <c r="BH486" s="184">
        <f>IF(N486="sníž. přenesená",J486,0)</f>
        <v>0</v>
      </c>
      <c r="BI486" s="184">
        <f>IF(N486="nulová",J486,0)</f>
        <v>0</v>
      </c>
      <c r="BJ486" s="16" t="s">
        <v>80</v>
      </c>
      <c r="BK486" s="184">
        <f>ROUND(I486*H486,2)</f>
        <v>0</v>
      </c>
      <c r="BL486" s="16" t="s">
        <v>130</v>
      </c>
      <c r="BM486" s="183" t="s">
        <v>1602</v>
      </c>
    </row>
    <row r="487" s="2" customFormat="1">
      <c r="A487" s="35"/>
      <c r="B487" s="36"/>
      <c r="C487" s="35"/>
      <c r="D487" s="185" t="s">
        <v>138</v>
      </c>
      <c r="E487" s="35"/>
      <c r="F487" s="186" t="s">
        <v>1603</v>
      </c>
      <c r="G487" s="35"/>
      <c r="H487" s="35"/>
      <c r="I487" s="187"/>
      <c r="J487" s="35"/>
      <c r="K487" s="35"/>
      <c r="L487" s="36"/>
      <c r="M487" s="188"/>
      <c r="N487" s="189"/>
      <c r="O487" s="74"/>
      <c r="P487" s="74"/>
      <c r="Q487" s="74"/>
      <c r="R487" s="74"/>
      <c r="S487" s="74"/>
      <c r="T487" s="75"/>
      <c r="U487" s="35"/>
      <c r="V487" s="35"/>
      <c r="W487" s="35"/>
      <c r="X487" s="35"/>
      <c r="Y487" s="35"/>
      <c r="Z487" s="35"/>
      <c r="AA487" s="35"/>
      <c r="AB487" s="35"/>
      <c r="AC487" s="35"/>
      <c r="AD487" s="35"/>
      <c r="AE487" s="35"/>
      <c r="AT487" s="16" t="s">
        <v>138</v>
      </c>
      <c r="AU487" s="16" t="s">
        <v>80</v>
      </c>
    </row>
    <row r="488" s="2" customFormat="1">
      <c r="A488" s="35"/>
      <c r="B488" s="36"/>
      <c r="C488" s="35"/>
      <c r="D488" s="197" t="s">
        <v>384</v>
      </c>
      <c r="E488" s="35"/>
      <c r="F488" s="198" t="s">
        <v>1604</v>
      </c>
      <c r="G488" s="35"/>
      <c r="H488" s="35"/>
      <c r="I488" s="187"/>
      <c r="J488" s="35"/>
      <c r="K488" s="35"/>
      <c r="L488" s="36"/>
      <c r="M488" s="188"/>
      <c r="N488" s="189"/>
      <c r="O488" s="74"/>
      <c r="P488" s="74"/>
      <c r="Q488" s="74"/>
      <c r="R488" s="74"/>
      <c r="S488" s="74"/>
      <c r="T488" s="75"/>
      <c r="U488" s="35"/>
      <c r="V488" s="35"/>
      <c r="W488" s="35"/>
      <c r="X488" s="35"/>
      <c r="Y488" s="35"/>
      <c r="Z488" s="35"/>
      <c r="AA488" s="35"/>
      <c r="AB488" s="35"/>
      <c r="AC488" s="35"/>
      <c r="AD488" s="35"/>
      <c r="AE488" s="35"/>
      <c r="AT488" s="16" t="s">
        <v>384</v>
      </c>
      <c r="AU488" s="16" t="s">
        <v>80</v>
      </c>
    </row>
    <row r="489" s="12" customFormat="1">
      <c r="A489" s="12"/>
      <c r="B489" s="199"/>
      <c r="C489" s="12"/>
      <c r="D489" s="185" t="s">
        <v>386</v>
      </c>
      <c r="E489" s="200" t="s">
        <v>1605</v>
      </c>
      <c r="F489" s="201" t="s">
        <v>1606</v>
      </c>
      <c r="G489" s="12"/>
      <c r="H489" s="202">
        <v>62.090000000000003</v>
      </c>
      <c r="I489" s="203"/>
      <c r="J489" s="12"/>
      <c r="K489" s="12"/>
      <c r="L489" s="199"/>
      <c r="M489" s="204"/>
      <c r="N489" s="205"/>
      <c r="O489" s="205"/>
      <c r="P489" s="205"/>
      <c r="Q489" s="205"/>
      <c r="R489" s="205"/>
      <c r="S489" s="205"/>
      <c r="T489" s="206"/>
      <c r="U489" s="12"/>
      <c r="V489" s="12"/>
      <c r="W489" s="12"/>
      <c r="X489" s="12"/>
      <c r="Y489" s="12"/>
      <c r="Z489" s="12"/>
      <c r="AA489" s="12"/>
      <c r="AB489" s="12"/>
      <c r="AC489" s="12"/>
      <c r="AD489" s="12"/>
      <c r="AE489" s="12"/>
      <c r="AT489" s="200" t="s">
        <v>386</v>
      </c>
      <c r="AU489" s="200" t="s">
        <v>80</v>
      </c>
      <c r="AV489" s="12" t="s">
        <v>86</v>
      </c>
      <c r="AW489" s="12" t="s">
        <v>30</v>
      </c>
      <c r="AX489" s="12" t="s">
        <v>80</v>
      </c>
      <c r="AY489" s="200" t="s">
        <v>131</v>
      </c>
    </row>
    <row r="490" s="2" customFormat="1" ht="24.15" customHeight="1">
      <c r="A490" s="35"/>
      <c r="B490" s="171"/>
      <c r="C490" s="172" t="s">
        <v>1607</v>
      </c>
      <c r="D490" s="172" t="s">
        <v>132</v>
      </c>
      <c r="E490" s="173" t="s">
        <v>1608</v>
      </c>
      <c r="F490" s="174" t="s">
        <v>1609</v>
      </c>
      <c r="G490" s="175" t="s">
        <v>434</v>
      </c>
      <c r="H490" s="176">
        <v>62.090000000000003</v>
      </c>
      <c r="I490" s="177"/>
      <c r="J490" s="178">
        <f>ROUND(I490*H490,2)</f>
        <v>0</v>
      </c>
      <c r="K490" s="174" t="s">
        <v>381</v>
      </c>
      <c r="L490" s="36"/>
      <c r="M490" s="179" t="s">
        <v>1</v>
      </c>
      <c r="N490" s="180" t="s">
        <v>38</v>
      </c>
      <c r="O490" s="74"/>
      <c r="P490" s="181">
        <f>O490*H490</f>
        <v>0</v>
      </c>
      <c r="Q490" s="181">
        <v>5.0000000000000002E-05</v>
      </c>
      <c r="R490" s="181">
        <f>Q490*H490</f>
        <v>0.0031045000000000005</v>
      </c>
      <c r="S490" s="181">
        <v>0</v>
      </c>
      <c r="T490" s="182">
        <f>S490*H490</f>
        <v>0</v>
      </c>
      <c r="U490" s="35"/>
      <c r="V490" s="35"/>
      <c r="W490" s="35"/>
      <c r="X490" s="35"/>
      <c r="Y490" s="35"/>
      <c r="Z490" s="35"/>
      <c r="AA490" s="35"/>
      <c r="AB490" s="35"/>
      <c r="AC490" s="35"/>
      <c r="AD490" s="35"/>
      <c r="AE490" s="35"/>
      <c r="AR490" s="183" t="s">
        <v>130</v>
      </c>
      <c r="AT490" s="183" t="s">
        <v>132</v>
      </c>
      <c r="AU490" s="183" t="s">
        <v>80</v>
      </c>
      <c r="AY490" s="16" t="s">
        <v>131</v>
      </c>
      <c r="BE490" s="184">
        <f>IF(N490="základní",J490,0)</f>
        <v>0</v>
      </c>
      <c r="BF490" s="184">
        <f>IF(N490="snížená",J490,0)</f>
        <v>0</v>
      </c>
      <c r="BG490" s="184">
        <f>IF(N490="zákl. přenesená",J490,0)</f>
        <v>0</v>
      </c>
      <c r="BH490" s="184">
        <f>IF(N490="sníž. přenesená",J490,0)</f>
        <v>0</v>
      </c>
      <c r="BI490" s="184">
        <f>IF(N490="nulová",J490,0)</f>
        <v>0</v>
      </c>
      <c r="BJ490" s="16" t="s">
        <v>80</v>
      </c>
      <c r="BK490" s="184">
        <f>ROUND(I490*H490,2)</f>
        <v>0</v>
      </c>
      <c r="BL490" s="16" t="s">
        <v>130</v>
      </c>
      <c r="BM490" s="183" t="s">
        <v>1610</v>
      </c>
    </row>
    <row r="491" s="2" customFormat="1">
      <c r="A491" s="35"/>
      <c r="B491" s="36"/>
      <c r="C491" s="35"/>
      <c r="D491" s="185" t="s">
        <v>138</v>
      </c>
      <c r="E491" s="35"/>
      <c r="F491" s="186" t="s">
        <v>1611</v>
      </c>
      <c r="G491" s="35"/>
      <c r="H491" s="35"/>
      <c r="I491" s="187"/>
      <c r="J491" s="35"/>
      <c r="K491" s="35"/>
      <c r="L491" s="36"/>
      <c r="M491" s="188"/>
      <c r="N491" s="189"/>
      <c r="O491" s="74"/>
      <c r="P491" s="74"/>
      <c r="Q491" s="74"/>
      <c r="R491" s="74"/>
      <c r="S491" s="74"/>
      <c r="T491" s="75"/>
      <c r="U491" s="35"/>
      <c r="V491" s="35"/>
      <c r="W491" s="35"/>
      <c r="X491" s="35"/>
      <c r="Y491" s="35"/>
      <c r="Z491" s="35"/>
      <c r="AA491" s="35"/>
      <c r="AB491" s="35"/>
      <c r="AC491" s="35"/>
      <c r="AD491" s="35"/>
      <c r="AE491" s="35"/>
      <c r="AT491" s="16" t="s">
        <v>138</v>
      </c>
      <c r="AU491" s="16" t="s">
        <v>80</v>
      </c>
    </row>
    <row r="492" s="2" customFormat="1">
      <c r="A492" s="35"/>
      <c r="B492" s="36"/>
      <c r="C492" s="35"/>
      <c r="D492" s="197" t="s">
        <v>384</v>
      </c>
      <c r="E492" s="35"/>
      <c r="F492" s="198" t="s">
        <v>1612</v>
      </c>
      <c r="G492" s="35"/>
      <c r="H492" s="35"/>
      <c r="I492" s="187"/>
      <c r="J492" s="35"/>
      <c r="K492" s="35"/>
      <c r="L492" s="36"/>
      <c r="M492" s="188"/>
      <c r="N492" s="189"/>
      <c r="O492" s="74"/>
      <c r="P492" s="74"/>
      <c r="Q492" s="74"/>
      <c r="R492" s="74"/>
      <c r="S492" s="74"/>
      <c r="T492" s="75"/>
      <c r="U492" s="35"/>
      <c r="V492" s="35"/>
      <c r="W492" s="35"/>
      <c r="X492" s="35"/>
      <c r="Y492" s="35"/>
      <c r="Z492" s="35"/>
      <c r="AA492" s="35"/>
      <c r="AB492" s="35"/>
      <c r="AC492" s="35"/>
      <c r="AD492" s="35"/>
      <c r="AE492" s="35"/>
      <c r="AT492" s="16" t="s">
        <v>384</v>
      </c>
      <c r="AU492" s="16" t="s">
        <v>80</v>
      </c>
    </row>
    <row r="493" s="12" customFormat="1">
      <c r="A493" s="12"/>
      <c r="B493" s="199"/>
      <c r="C493" s="12"/>
      <c r="D493" s="185" t="s">
        <v>386</v>
      </c>
      <c r="E493" s="200" t="s">
        <v>1613</v>
      </c>
      <c r="F493" s="201" t="s">
        <v>1614</v>
      </c>
      <c r="G493" s="12"/>
      <c r="H493" s="202">
        <v>62.090000000000003</v>
      </c>
      <c r="I493" s="203"/>
      <c r="J493" s="12"/>
      <c r="K493" s="12"/>
      <c r="L493" s="199"/>
      <c r="M493" s="204"/>
      <c r="N493" s="205"/>
      <c r="O493" s="205"/>
      <c r="P493" s="205"/>
      <c r="Q493" s="205"/>
      <c r="R493" s="205"/>
      <c r="S493" s="205"/>
      <c r="T493" s="206"/>
      <c r="U493" s="12"/>
      <c r="V493" s="12"/>
      <c r="W493" s="12"/>
      <c r="X493" s="12"/>
      <c r="Y493" s="12"/>
      <c r="Z493" s="12"/>
      <c r="AA493" s="12"/>
      <c r="AB493" s="12"/>
      <c r="AC493" s="12"/>
      <c r="AD493" s="12"/>
      <c r="AE493" s="12"/>
      <c r="AT493" s="200" t="s">
        <v>386</v>
      </c>
      <c r="AU493" s="200" t="s">
        <v>80</v>
      </c>
      <c r="AV493" s="12" t="s">
        <v>86</v>
      </c>
      <c r="AW493" s="12" t="s">
        <v>30</v>
      </c>
      <c r="AX493" s="12" t="s">
        <v>80</v>
      </c>
      <c r="AY493" s="200" t="s">
        <v>131</v>
      </c>
    </row>
    <row r="494" s="2" customFormat="1" ht="24.15" customHeight="1">
      <c r="A494" s="35"/>
      <c r="B494" s="171"/>
      <c r="C494" s="172" t="s">
        <v>1615</v>
      </c>
      <c r="D494" s="172" t="s">
        <v>132</v>
      </c>
      <c r="E494" s="173" t="s">
        <v>1616</v>
      </c>
      <c r="F494" s="174" t="s">
        <v>1609</v>
      </c>
      <c r="G494" s="175" t="s">
        <v>434</v>
      </c>
      <c r="H494" s="176">
        <v>11.15</v>
      </c>
      <c r="I494" s="177"/>
      <c r="J494" s="178">
        <f>ROUND(I494*H494,2)</f>
        <v>0</v>
      </c>
      <c r="K494" s="174" t="s">
        <v>381</v>
      </c>
      <c r="L494" s="36"/>
      <c r="M494" s="179" t="s">
        <v>1</v>
      </c>
      <c r="N494" s="180" t="s">
        <v>38</v>
      </c>
      <c r="O494" s="74"/>
      <c r="P494" s="181">
        <f>O494*H494</f>
        <v>0</v>
      </c>
      <c r="Q494" s="181">
        <v>5.0000000000000002E-05</v>
      </c>
      <c r="R494" s="181">
        <f>Q494*H494</f>
        <v>0.00055750000000000005</v>
      </c>
      <c r="S494" s="181">
        <v>0</v>
      </c>
      <c r="T494" s="182">
        <f>S494*H494</f>
        <v>0</v>
      </c>
      <c r="U494" s="35"/>
      <c r="V494" s="35"/>
      <c r="W494" s="35"/>
      <c r="X494" s="35"/>
      <c r="Y494" s="35"/>
      <c r="Z494" s="35"/>
      <c r="AA494" s="35"/>
      <c r="AB494" s="35"/>
      <c r="AC494" s="35"/>
      <c r="AD494" s="35"/>
      <c r="AE494" s="35"/>
      <c r="AR494" s="183" t="s">
        <v>130</v>
      </c>
      <c r="AT494" s="183" t="s">
        <v>132</v>
      </c>
      <c r="AU494" s="183" t="s">
        <v>80</v>
      </c>
      <c r="AY494" s="16" t="s">
        <v>131</v>
      </c>
      <c r="BE494" s="184">
        <f>IF(N494="základní",J494,0)</f>
        <v>0</v>
      </c>
      <c r="BF494" s="184">
        <f>IF(N494="snížená",J494,0)</f>
        <v>0</v>
      </c>
      <c r="BG494" s="184">
        <f>IF(N494="zákl. přenesená",J494,0)</f>
        <v>0</v>
      </c>
      <c r="BH494" s="184">
        <f>IF(N494="sníž. přenesená",J494,0)</f>
        <v>0</v>
      </c>
      <c r="BI494" s="184">
        <f>IF(N494="nulová",J494,0)</f>
        <v>0</v>
      </c>
      <c r="BJ494" s="16" t="s">
        <v>80</v>
      </c>
      <c r="BK494" s="184">
        <f>ROUND(I494*H494,2)</f>
        <v>0</v>
      </c>
      <c r="BL494" s="16" t="s">
        <v>130</v>
      </c>
      <c r="BM494" s="183" t="s">
        <v>1617</v>
      </c>
    </row>
    <row r="495" s="2" customFormat="1">
      <c r="A495" s="35"/>
      <c r="B495" s="36"/>
      <c r="C495" s="35"/>
      <c r="D495" s="185" t="s">
        <v>138</v>
      </c>
      <c r="E495" s="35"/>
      <c r="F495" s="186" t="s">
        <v>1611</v>
      </c>
      <c r="G495" s="35"/>
      <c r="H495" s="35"/>
      <c r="I495" s="187"/>
      <c r="J495" s="35"/>
      <c r="K495" s="35"/>
      <c r="L495" s="36"/>
      <c r="M495" s="188"/>
      <c r="N495" s="189"/>
      <c r="O495" s="74"/>
      <c r="P495" s="74"/>
      <c r="Q495" s="74"/>
      <c r="R495" s="74"/>
      <c r="S495" s="74"/>
      <c r="T495" s="75"/>
      <c r="U495" s="35"/>
      <c r="V495" s="35"/>
      <c r="W495" s="35"/>
      <c r="X495" s="35"/>
      <c r="Y495" s="35"/>
      <c r="Z495" s="35"/>
      <c r="AA495" s="35"/>
      <c r="AB495" s="35"/>
      <c r="AC495" s="35"/>
      <c r="AD495" s="35"/>
      <c r="AE495" s="35"/>
      <c r="AT495" s="16" t="s">
        <v>138</v>
      </c>
      <c r="AU495" s="16" t="s">
        <v>80</v>
      </c>
    </row>
    <row r="496" s="2" customFormat="1">
      <c r="A496" s="35"/>
      <c r="B496" s="36"/>
      <c r="C496" s="35"/>
      <c r="D496" s="197" t="s">
        <v>384</v>
      </c>
      <c r="E496" s="35"/>
      <c r="F496" s="198" t="s">
        <v>1618</v>
      </c>
      <c r="G496" s="35"/>
      <c r="H496" s="35"/>
      <c r="I496" s="187"/>
      <c r="J496" s="35"/>
      <c r="K496" s="35"/>
      <c r="L496" s="36"/>
      <c r="M496" s="188"/>
      <c r="N496" s="189"/>
      <c r="O496" s="74"/>
      <c r="P496" s="74"/>
      <c r="Q496" s="74"/>
      <c r="R496" s="74"/>
      <c r="S496" s="74"/>
      <c r="T496" s="75"/>
      <c r="U496" s="35"/>
      <c r="V496" s="35"/>
      <c r="W496" s="35"/>
      <c r="X496" s="35"/>
      <c r="Y496" s="35"/>
      <c r="Z496" s="35"/>
      <c r="AA496" s="35"/>
      <c r="AB496" s="35"/>
      <c r="AC496" s="35"/>
      <c r="AD496" s="35"/>
      <c r="AE496" s="35"/>
      <c r="AT496" s="16" t="s">
        <v>384</v>
      </c>
      <c r="AU496" s="16" t="s">
        <v>80</v>
      </c>
    </row>
    <row r="497" s="12" customFormat="1">
      <c r="A497" s="12"/>
      <c r="B497" s="199"/>
      <c r="C497" s="12"/>
      <c r="D497" s="185" t="s">
        <v>386</v>
      </c>
      <c r="E497" s="200" t="s">
        <v>1619</v>
      </c>
      <c r="F497" s="201" t="s">
        <v>1620</v>
      </c>
      <c r="G497" s="12"/>
      <c r="H497" s="202">
        <v>11.15</v>
      </c>
      <c r="I497" s="203"/>
      <c r="J497" s="12"/>
      <c r="K497" s="12"/>
      <c r="L497" s="199"/>
      <c r="M497" s="204"/>
      <c r="N497" s="205"/>
      <c r="O497" s="205"/>
      <c r="P497" s="205"/>
      <c r="Q497" s="205"/>
      <c r="R497" s="205"/>
      <c r="S497" s="205"/>
      <c r="T497" s="206"/>
      <c r="U497" s="12"/>
      <c r="V497" s="12"/>
      <c r="W497" s="12"/>
      <c r="X497" s="12"/>
      <c r="Y497" s="12"/>
      <c r="Z497" s="12"/>
      <c r="AA497" s="12"/>
      <c r="AB497" s="12"/>
      <c r="AC497" s="12"/>
      <c r="AD497" s="12"/>
      <c r="AE497" s="12"/>
      <c r="AT497" s="200" t="s">
        <v>386</v>
      </c>
      <c r="AU497" s="200" t="s">
        <v>80</v>
      </c>
      <c r="AV497" s="12" t="s">
        <v>86</v>
      </c>
      <c r="AW497" s="12" t="s">
        <v>30</v>
      </c>
      <c r="AX497" s="12" t="s">
        <v>80</v>
      </c>
      <c r="AY497" s="200" t="s">
        <v>131</v>
      </c>
    </row>
    <row r="498" s="2" customFormat="1" ht="24.15" customHeight="1">
      <c r="A498" s="35"/>
      <c r="B498" s="171"/>
      <c r="C498" s="172" t="s">
        <v>1621</v>
      </c>
      <c r="D498" s="172" t="s">
        <v>132</v>
      </c>
      <c r="E498" s="173" t="s">
        <v>1622</v>
      </c>
      <c r="F498" s="174" t="s">
        <v>1623</v>
      </c>
      <c r="G498" s="175" t="s">
        <v>434</v>
      </c>
      <c r="H498" s="176">
        <v>8.6400000000000006</v>
      </c>
      <c r="I498" s="177"/>
      <c r="J498" s="178">
        <f>ROUND(I498*H498,2)</f>
        <v>0</v>
      </c>
      <c r="K498" s="174" t="s">
        <v>381</v>
      </c>
      <c r="L498" s="36"/>
      <c r="M498" s="179" t="s">
        <v>1</v>
      </c>
      <c r="N498" s="180" t="s">
        <v>38</v>
      </c>
      <c r="O498" s="74"/>
      <c r="P498" s="181">
        <f>O498*H498</f>
        <v>0</v>
      </c>
      <c r="Q498" s="181">
        <v>0.00012</v>
      </c>
      <c r="R498" s="181">
        <f>Q498*H498</f>
        <v>0.0010368000000000001</v>
      </c>
      <c r="S498" s="181">
        <v>0</v>
      </c>
      <c r="T498" s="182">
        <f>S498*H498</f>
        <v>0</v>
      </c>
      <c r="U498" s="35"/>
      <c r="V498" s="35"/>
      <c r="W498" s="35"/>
      <c r="X498" s="35"/>
      <c r="Y498" s="35"/>
      <c r="Z498" s="35"/>
      <c r="AA498" s="35"/>
      <c r="AB498" s="35"/>
      <c r="AC498" s="35"/>
      <c r="AD498" s="35"/>
      <c r="AE498" s="35"/>
      <c r="AR498" s="183" t="s">
        <v>130</v>
      </c>
      <c r="AT498" s="183" t="s">
        <v>132</v>
      </c>
      <c r="AU498" s="183" t="s">
        <v>80</v>
      </c>
      <c r="AY498" s="16" t="s">
        <v>131</v>
      </c>
      <c r="BE498" s="184">
        <f>IF(N498="základní",J498,0)</f>
        <v>0</v>
      </c>
      <c r="BF498" s="184">
        <f>IF(N498="snížená",J498,0)</f>
        <v>0</v>
      </c>
      <c r="BG498" s="184">
        <f>IF(N498="zákl. přenesená",J498,0)</f>
        <v>0</v>
      </c>
      <c r="BH498" s="184">
        <f>IF(N498="sníž. přenesená",J498,0)</f>
        <v>0</v>
      </c>
      <c r="BI498" s="184">
        <f>IF(N498="nulová",J498,0)</f>
        <v>0</v>
      </c>
      <c r="BJ498" s="16" t="s">
        <v>80</v>
      </c>
      <c r="BK498" s="184">
        <f>ROUND(I498*H498,2)</f>
        <v>0</v>
      </c>
      <c r="BL498" s="16" t="s">
        <v>130</v>
      </c>
      <c r="BM498" s="183" t="s">
        <v>1624</v>
      </c>
    </row>
    <row r="499" s="2" customFormat="1">
      <c r="A499" s="35"/>
      <c r="B499" s="36"/>
      <c r="C499" s="35"/>
      <c r="D499" s="185" t="s">
        <v>138</v>
      </c>
      <c r="E499" s="35"/>
      <c r="F499" s="186" t="s">
        <v>1625</v>
      </c>
      <c r="G499" s="35"/>
      <c r="H499" s="35"/>
      <c r="I499" s="187"/>
      <c r="J499" s="35"/>
      <c r="K499" s="35"/>
      <c r="L499" s="36"/>
      <c r="M499" s="188"/>
      <c r="N499" s="189"/>
      <c r="O499" s="74"/>
      <c r="P499" s="74"/>
      <c r="Q499" s="74"/>
      <c r="R499" s="74"/>
      <c r="S499" s="74"/>
      <c r="T499" s="75"/>
      <c r="U499" s="35"/>
      <c r="V499" s="35"/>
      <c r="W499" s="35"/>
      <c r="X499" s="35"/>
      <c r="Y499" s="35"/>
      <c r="Z499" s="35"/>
      <c r="AA499" s="35"/>
      <c r="AB499" s="35"/>
      <c r="AC499" s="35"/>
      <c r="AD499" s="35"/>
      <c r="AE499" s="35"/>
      <c r="AT499" s="16" t="s">
        <v>138</v>
      </c>
      <c r="AU499" s="16" t="s">
        <v>80</v>
      </c>
    </row>
    <row r="500" s="2" customFormat="1">
      <c r="A500" s="35"/>
      <c r="B500" s="36"/>
      <c r="C500" s="35"/>
      <c r="D500" s="197" t="s">
        <v>384</v>
      </c>
      <c r="E500" s="35"/>
      <c r="F500" s="198" t="s">
        <v>1626</v>
      </c>
      <c r="G500" s="35"/>
      <c r="H500" s="35"/>
      <c r="I500" s="187"/>
      <c r="J500" s="35"/>
      <c r="K500" s="35"/>
      <c r="L500" s="36"/>
      <c r="M500" s="188"/>
      <c r="N500" s="189"/>
      <c r="O500" s="74"/>
      <c r="P500" s="74"/>
      <c r="Q500" s="74"/>
      <c r="R500" s="74"/>
      <c r="S500" s="74"/>
      <c r="T500" s="75"/>
      <c r="U500" s="35"/>
      <c r="V500" s="35"/>
      <c r="W500" s="35"/>
      <c r="X500" s="35"/>
      <c r="Y500" s="35"/>
      <c r="Z500" s="35"/>
      <c r="AA500" s="35"/>
      <c r="AB500" s="35"/>
      <c r="AC500" s="35"/>
      <c r="AD500" s="35"/>
      <c r="AE500" s="35"/>
      <c r="AT500" s="16" t="s">
        <v>384</v>
      </c>
      <c r="AU500" s="16" t="s">
        <v>80</v>
      </c>
    </row>
    <row r="501" s="12" customFormat="1">
      <c r="A501" s="12"/>
      <c r="B501" s="199"/>
      <c r="C501" s="12"/>
      <c r="D501" s="185" t="s">
        <v>386</v>
      </c>
      <c r="E501" s="200" t="s">
        <v>1627</v>
      </c>
      <c r="F501" s="201" t="s">
        <v>1628</v>
      </c>
      <c r="G501" s="12"/>
      <c r="H501" s="202">
        <v>8.6400000000000006</v>
      </c>
      <c r="I501" s="203"/>
      <c r="J501" s="12"/>
      <c r="K501" s="12"/>
      <c r="L501" s="199"/>
      <c r="M501" s="204"/>
      <c r="N501" s="205"/>
      <c r="O501" s="205"/>
      <c r="P501" s="205"/>
      <c r="Q501" s="205"/>
      <c r="R501" s="205"/>
      <c r="S501" s="205"/>
      <c r="T501" s="206"/>
      <c r="U501" s="12"/>
      <c r="V501" s="12"/>
      <c r="W501" s="12"/>
      <c r="X501" s="12"/>
      <c r="Y501" s="12"/>
      <c r="Z501" s="12"/>
      <c r="AA501" s="12"/>
      <c r="AB501" s="12"/>
      <c r="AC501" s="12"/>
      <c r="AD501" s="12"/>
      <c r="AE501" s="12"/>
      <c r="AT501" s="200" t="s">
        <v>386</v>
      </c>
      <c r="AU501" s="200" t="s">
        <v>80</v>
      </c>
      <c r="AV501" s="12" t="s">
        <v>86</v>
      </c>
      <c r="AW501" s="12" t="s">
        <v>30</v>
      </c>
      <c r="AX501" s="12" t="s">
        <v>80</v>
      </c>
      <c r="AY501" s="200" t="s">
        <v>131</v>
      </c>
    </row>
    <row r="502" s="2" customFormat="1" ht="21.75" customHeight="1">
      <c r="A502" s="35"/>
      <c r="B502" s="171"/>
      <c r="C502" s="172" t="s">
        <v>1629</v>
      </c>
      <c r="D502" s="172" t="s">
        <v>132</v>
      </c>
      <c r="E502" s="173" t="s">
        <v>1630</v>
      </c>
      <c r="F502" s="174" t="s">
        <v>1631</v>
      </c>
      <c r="G502" s="175" t="s">
        <v>535</v>
      </c>
      <c r="H502" s="176">
        <v>200</v>
      </c>
      <c r="I502" s="177"/>
      <c r="J502" s="178">
        <f>ROUND(I502*H502,2)</f>
        <v>0</v>
      </c>
      <c r="K502" s="174" t="s">
        <v>1</v>
      </c>
      <c r="L502" s="36"/>
      <c r="M502" s="179" t="s">
        <v>1</v>
      </c>
      <c r="N502" s="180" t="s">
        <v>38</v>
      </c>
      <c r="O502" s="74"/>
      <c r="P502" s="181">
        <f>O502*H502</f>
        <v>0</v>
      </c>
      <c r="Q502" s="181">
        <v>0.0020400000000000001</v>
      </c>
      <c r="R502" s="181">
        <f>Q502*H502</f>
        <v>0.40800000000000003</v>
      </c>
      <c r="S502" s="181">
        <v>0</v>
      </c>
      <c r="T502" s="182">
        <f>S502*H502</f>
        <v>0</v>
      </c>
      <c r="U502" s="35"/>
      <c r="V502" s="35"/>
      <c r="W502" s="35"/>
      <c r="X502" s="35"/>
      <c r="Y502" s="35"/>
      <c r="Z502" s="35"/>
      <c r="AA502" s="35"/>
      <c r="AB502" s="35"/>
      <c r="AC502" s="35"/>
      <c r="AD502" s="35"/>
      <c r="AE502" s="35"/>
      <c r="AR502" s="183" t="s">
        <v>130</v>
      </c>
      <c r="AT502" s="183" t="s">
        <v>132</v>
      </c>
      <c r="AU502" s="183" t="s">
        <v>80</v>
      </c>
      <c r="AY502" s="16" t="s">
        <v>131</v>
      </c>
      <c r="BE502" s="184">
        <f>IF(N502="základní",J502,0)</f>
        <v>0</v>
      </c>
      <c r="BF502" s="184">
        <f>IF(N502="snížená",J502,0)</f>
        <v>0</v>
      </c>
      <c r="BG502" s="184">
        <f>IF(N502="zákl. přenesená",J502,0)</f>
        <v>0</v>
      </c>
      <c r="BH502" s="184">
        <f>IF(N502="sníž. přenesená",J502,0)</f>
        <v>0</v>
      </c>
      <c r="BI502" s="184">
        <f>IF(N502="nulová",J502,0)</f>
        <v>0</v>
      </c>
      <c r="BJ502" s="16" t="s">
        <v>80</v>
      </c>
      <c r="BK502" s="184">
        <f>ROUND(I502*H502,2)</f>
        <v>0</v>
      </c>
      <c r="BL502" s="16" t="s">
        <v>130</v>
      </c>
      <c r="BM502" s="183" t="s">
        <v>1632</v>
      </c>
    </row>
    <row r="503" s="2" customFormat="1">
      <c r="A503" s="35"/>
      <c r="B503" s="36"/>
      <c r="C503" s="35"/>
      <c r="D503" s="185" t="s">
        <v>138</v>
      </c>
      <c r="E503" s="35"/>
      <c r="F503" s="186" t="s">
        <v>1631</v>
      </c>
      <c r="G503" s="35"/>
      <c r="H503" s="35"/>
      <c r="I503" s="187"/>
      <c r="J503" s="35"/>
      <c r="K503" s="35"/>
      <c r="L503" s="36"/>
      <c r="M503" s="188"/>
      <c r="N503" s="189"/>
      <c r="O503" s="74"/>
      <c r="P503" s="74"/>
      <c r="Q503" s="74"/>
      <c r="R503" s="74"/>
      <c r="S503" s="74"/>
      <c r="T503" s="75"/>
      <c r="U503" s="35"/>
      <c r="V503" s="35"/>
      <c r="W503" s="35"/>
      <c r="X503" s="35"/>
      <c r="Y503" s="35"/>
      <c r="Z503" s="35"/>
      <c r="AA503" s="35"/>
      <c r="AB503" s="35"/>
      <c r="AC503" s="35"/>
      <c r="AD503" s="35"/>
      <c r="AE503" s="35"/>
      <c r="AT503" s="16" t="s">
        <v>138</v>
      </c>
      <c r="AU503" s="16" t="s">
        <v>80</v>
      </c>
    </row>
    <row r="504" s="2" customFormat="1" ht="24.15" customHeight="1">
      <c r="A504" s="35"/>
      <c r="B504" s="171"/>
      <c r="C504" s="172" t="s">
        <v>1633</v>
      </c>
      <c r="D504" s="172" t="s">
        <v>132</v>
      </c>
      <c r="E504" s="173" t="s">
        <v>1634</v>
      </c>
      <c r="F504" s="174" t="s">
        <v>1635</v>
      </c>
      <c r="G504" s="175" t="s">
        <v>380</v>
      </c>
      <c r="H504" s="176">
        <v>13.98</v>
      </c>
      <c r="I504" s="177"/>
      <c r="J504" s="178">
        <f>ROUND(I504*H504,2)</f>
        <v>0</v>
      </c>
      <c r="K504" s="174" t="s">
        <v>381</v>
      </c>
      <c r="L504" s="36"/>
      <c r="M504" s="179" t="s">
        <v>1</v>
      </c>
      <c r="N504" s="180" t="s">
        <v>38</v>
      </c>
      <c r="O504" s="74"/>
      <c r="P504" s="181">
        <f>O504*H504</f>
        <v>0</v>
      </c>
      <c r="Q504" s="181">
        <v>0.00063000000000000003</v>
      </c>
      <c r="R504" s="181">
        <f>Q504*H504</f>
        <v>0.0088074</v>
      </c>
      <c r="S504" s="181">
        <v>0</v>
      </c>
      <c r="T504" s="182">
        <f>S504*H504</f>
        <v>0</v>
      </c>
      <c r="U504" s="35"/>
      <c r="V504" s="35"/>
      <c r="W504" s="35"/>
      <c r="X504" s="35"/>
      <c r="Y504" s="35"/>
      <c r="Z504" s="35"/>
      <c r="AA504" s="35"/>
      <c r="AB504" s="35"/>
      <c r="AC504" s="35"/>
      <c r="AD504" s="35"/>
      <c r="AE504" s="35"/>
      <c r="AR504" s="183" t="s">
        <v>130</v>
      </c>
      <c r="AT504" s="183" t="s">
        <v>132</v>
      </c>
      <c r="AU504" s="183" t="s">
        <v>80</v>
      </c>
      <c r="AY504" s="16" t="s">
        <v>131</v>
      </c>
      <c r="BE504" s="184">
        <f>IF(N504="základní",J504,0)</f>
        <v>0</v>
      </c>
      <c r="BF504" s="184">
        <f>IF(N504="snížená",J504,0)</f>
        <v>0</v>
      </c>
      <c r="BG504" s="184">
        <f>IF(N504="zákl. přenesená",J504,0)</f>
        <v>0</v>
      </c>
      <c r="BH504" s="184">
        <f>IF(N504="sníž. přenesená",J504,0)</f>
        <v>0</v>
      </c>
      <c r="BI504" s="184">
        <f>IF(N504="nulová",J504,0)</f>
        <v>0</v>
      </c>
      <c r="BJ504" s="16" t="s">
        <v>80</v>
      </c>
      <c r="BK504" s="184">
        <f>ROUND(I504*H504,2)</f>
        <v>0</v>
      </c>
      <c r="BL504" s="16" t="s">
        <v>130</v>
      </c>
      <c r="BM504" s="183" t="s">
        <v>1636</v>
      </c>
    </row>
    <row r="505" s="2" customFormat="1">
      <c r="A505" s="35"/>
      <c r="B505" s="36"/>
      <c r="C505" s="35"/>
      <c r="D505" s="185" t="s">
        <v>138</v>
      </c>
      <c r="E505" s="35"/>
      <c r="F505" s="186" t="s">
        <v>1637</v>
      </c>
      <c r="G505" s="35"/>
      <c r="H505" s="35"/>
      <c r="I505" s="187"/>
      <c r="J505" s="35"/>
      <c r="K505" s="35"/>
      <c r="L505" s="36"/>
      <c r="M505" s="188"/>
      <c r="N505" s="189"/>
      <c r="O505" s="74"/>
      <c r="P505" s="74"/>
      <c r="Q505" s="74"/>
      <c r="R505" s="74"/>
      <c r="S505" s="74"/>
      <c r="T505" s="75"/>
      <c r="U505" s="35"/>
      <c r="V505" s="35"/>
      <c r="W505" s="35"/>
      <c r="X505" s="35"/>
      <c r="Y505" s="35"/>
      <c r="Z505" s="35"/>
      <c r="AA505" s="35"/>
      <c r="AB505" s="35"/>
      <c r="AC505" s="35"/>
      <c r="AD505" s="35"/>
      <c r="AE505" s="35"/>
      <c r="AT505" s="16" t="s">
        <v>138</v>
      </c>
      <c r="AU505" s="16" t="s">
        <v>80</v>
      </c>
    </row>
    <row r="506" s="2" customFormat="1">
      <c r="A506" s="35"/>
      <c r="B506" s="36"/>
      <c r="C506" s="35"/>
      <c r="D506" s="197" t="s">
        <v>384</v>
      </c>
      <c r="E506" s="35"/>
      <c r="F506" s="198" t="s">
        <v>1638</v>
      </c>
      <c r="G506" s="35"/>
      <c r="H506" s="35"/>
      <c r="I506" s="187"/>
      <c r="J506" s="35"/>
      <c r="K506" s="35"/>
      <c r="L506" s="36"/>
      <c r="M506" s="188"/>
      <c r="N506" s="189"/>
      <c r="O506" s="74"/>
      <c r="P506" s="74"/>
      <c r="Q506" s="74"/>
      <c r="R506" s="74"/>
      <c r="S506" s="74"/>
      <c r="T506" s="75"/>
      <c r="U506" s="35"/>
      <c r="V506" s="35"/>
      <c r="W506" s="35"/>
      <c r="X506" s="35"/>
      <c r="Y506" s="35"/>
      <c r="Z506" s="35"/>
      <c r="AA506" s="35"/>
      <c r="AB506" s="35"/>
      <c r="AC506" s="35"/>
      <c r="AD506" s="35"/>
      <c r="AE506" s="35"/>
      <c r="AT506" s="16" t="s">
        <v>384</v>
      </c>
      <c r="AU506" s="16" t="s">
        <v>80</v>
      </c>
    </row>
    <row r="507" s="12" customFormat="1">
      <c r="A507" s="12"/>
      <c r="B507" s="199"/>
      <c r="C507" s="12"/>
      <c r="D507" s="185" t="s">
        <v>386</v>
      </c>
      <c r="E507" s="200" t="s">
        <v>1639</v>
      </c>
      <c r="F507" s="201" t="s">
        <v>1640</v>
      </c>
      <c r="G507" s="12"/>
      <c r="H507" s="202">
        <v>3.52</v>
      </c>
      <c r="I507" s="203"/>
      <c r="J507" s="12"/>
      <c r="K507" s="12"/>
      <c r="L507" s="199"/>
      <c r="M507" s="204"/>
      <c r="N507" s="205"/>
      <c r="O507" s="205"/>
      <c r="P507" s="205"/>
      <c r="Q507" s="205"/>
      <c r="R507" s="205"/>
      <c r="S507" s="205"/>
      <c r="T507" s="206"/>
      <c r="U507" s="12"/>
      <c r="V507" s="12"/>
      <c r="W507" s="12"/>
      <c r="X507" s="12"/>
      <c r="Y507" s="12"/>
      <c r="Z507" s="12"/>
      <c r="AA507" s="12"/>
      <c r="AB507" s="12"/>
      <c r="AC507" s="12"/>
      <c r="AD507" s="12"/>
      <c r="AE507" s="12"/>
      <c r="AT507" s="200" t="s">
        <v>386</v>
      </c>
      <c r="AU507" s="200" t="s">
        <v>80</v>
      </c>
      <c r="AV507" s="12" t="s">
        <v>86</v>
      </c>
      <c r="AW507" s="12" t="s">
        <v>30</v>
      </c>
      <c r="AX507" s="12" t="s">
        <v>73</v>
      </c>
      <c r="AY507" s="200" t="s">
        <v>131</v>
      </c>
    </row>
    <row r="508" s="12" customFormat="1">
      <c r="A508" s="12"/>
      <c r="B508" s="199"/>
      <c r="C508" s="12"/>
      <c r="D508" s="185" t="s">
        <v>386</v>
      </c>
      <c r="E508" s="200" t="s">
        <v>968</v>
      </c>
      <c r="F508" s="201" t="s">
        <v>1641</v>
      </c>
      <c r="G508" s="12"/>
      <c r="H508" s="202">
        <v>7.3200000000000003</v>
      </c>
      <c r="I508" s="203"/>
      <c r="J508" s="12"/>
      <c r="K508" s="12"/>
      <c r="L508" s="199"/>
      <c r="M508" s="204"/>
      <c r="N508" s="205"/>
      <c r="O508" s="205"/>
      <c r="P508" s="205"/>
      <c r="Q508" s="205"/>
      <c r="R508" s="205"/>
      <c r="S508" s="205"/>
      <c r="T508" s="206"/>
      <c r="U508" s="12"/>
      <c r="V508" s="12"/>
      <c r="W508" s="12"/>
      <c r="X508" s="12"/>
      <c r="Y508" s="12"/>
      <c r="Z508" s="12"/>
      <c r="AA508" s="12"/>
      <c r="AB508" s="12"/>
      <c r="AC508" s="12"/>
      <c r="AD508" s="12"/>
      <c r="AE508" s="12"/>
      <c r="AT508" s="200" t="s">
        <v>386</v>
      </c>
      <c r="AU508" s="200" t="s">
        <v>80</v>
      </c>
      <c r="AV508" s="12" t="s">
        <v>86</v>
      </c>
      <c r="AW508" s="12" t="s">
        <v>30</v>
      </c>
      <c r="AX508" s="12" t="s">
        <v>73</v>
      </c>
      <c r="AY508" s="200" t="s">
        <v>131</v>
      </c>
    </row>
    <row r="509" s="12" customFormat="1">
      <c r="A509" s="12"/>
      <c r="B509" s="199"/>
      <c r="C509" s="12"/>
      <c r="D509" s="185" t="s">
        <v>386</v>
      </c>
      <c r="E509" s="200" t="s">
        <v>983</v>
      </c>
      <c r="F509" s="201" t="s">
        <v>1642</v>
      </c>
      <c r="G509" s="12"/>
      <c r="H509" s="202">
        <v>3.1400000000000001</v>
      </c>
      <c r="I509" s="203"/>
      <c r="J509" s="12"/>
      <c r="K509" s="12"/>
      <c r="L509" s="199"/>
      <c r="M509" s="204"/>
      <c r="N509" s="205"/>
      <c r="O509" s="205"/>
      <c r="P509" s="205"/>
      <c r="Q509" s="205"/>
      <c r="R509" s="205"/>
      <c r="S509" s="205"/>
      <c r="T509" s="206"/>
      <c r="U509" s="12"/>
      <c r="V509" s="12"/>
      <c r="W509" s="12"/>
      <c r="X509" s="12"/>
      <c r="Y509" s="12"/>
      <c r="Z509" s="12"/>
      <c r="AA509" s="12"/>
      <c r="AB509" s="12"/>
      <c r="AC509" s="12"/>
      <c r="AD509" s="12"/>
      <c r="AE509" s="12"/>
      <c r="AT509" s="200" t="s">
        <v>386</v>
      </c>
      <c r="AU509" s="200" t="s">
        <v>80</v>
      </c>
      <c r="AV509" s="12" t="s">
        <v>86</v>
      </c>
      <c r="AW509" s="12" t="s">
        <v>30</v>
      </c>
      <c r="AX509" s="12" t="s">
        <v>73</v>
      </c>
      <c r="AY509" s="200" t="s">
        <v>131</v>
      </c>
    </row>
    <row r="510" s="12" customFormat="1">
      <c r="A510" s="12"/>
      <c r="B510" s="199"/>
      <c r="C510" s="12"/>
      <c r="D510" s="185" t="s">
        <v>386</v>
      </c>
      <c r="E510" s="200" t="s">
        <v>1643</v>
      </c>
      <c r="F510" s="201" t="s">
        <v>1644</v>
      </c>
      <c r="G510" s="12"/>
      <c r="H510" s="202">
        <v>13.98</v>
      </c>
      <c r="I510" s="203"/>
      <c r="J510" s="12"/>
      <c r="K510" s="12"/>
      <c r="L510" s="199"/>
      <c r="M510" s="204"/>
      <c r="N510" s="205"/>
      <c r="O510" s="205"/>
      <c r="P510" s="205"/>
      <c r="Q510" s="205"/>
      <c r="R510" s="205"/>
      <c r="S510" s="205"/>
      <c r="T510" s="206"/>
      <c r="U510" s="12"/>
      <c r="V510" s="12"/>
      <c r="W510" s="12"/>
      <c r="X510" s="12"/>
      <c r="Y510" s="12"/>
      <c r="Z510" s="12"/>
      <c r="AA510" s="12"/>
      <c r="AB510" s="12"/>
      <c r="AC510" s="12"/>
      <c r="AD510" s="12"/>
      <c r="AE510" s="12"/>
      <c r="AT510" s="200" t="s">
        <v>386</v>
      </c>
      <c r="AU510" s="200" t="s">
        <v>80</v>
      </c>
      <c r="AV510" s="12" t="s">
        <v>86</v>
      </c>
      <c r="AW510" s="12" t="s">
        <v>30</v>
      </c>
      <c r="AX510" s="12" t="s">
        <v>80</v>
      </c>
      <c r="AY510" s="200" t="s">
        <v>131</v>
      </c>
    </row>
    <row r="511" s="2" customFormat="1" ht="24.15" customHeight="1">
      <c r="A511" s="35"/>
      <c r="B511" s="171"/>
      <c r="C511" s="172" t="s">
        <v>1645</v>
      </c>
      <c r="D511" s="172" t="s">
        <v>132</v>
      </c>
      <c r="E511" s="173" t="s">
        <v>1646</v>
      </c>
      <c r="F511" s="174" t="s">
        <v>1647</v>
      </c>
      <c r="G511" s="175" t="s">
        <v>434</v>
      </c>
      <c r="H511" s="176">
        <v>7.7999999999999998</v>
      </c>
      <c r="I511" s="177"/>
      <c r="J511" s="178">
        <f>ROUND(I511*H511,2)</f>
        <v>0</v>
      </c>
      <c r="K511" s="174" t="s">
        <v>381</v>
      </c>
      <c r="L511" s="36"/>
      <c r="M511" s="179" t="s">
        <v>1</v>
      </c>
      <c r="N511" s="180" t="s">
        <v>38</v>
      </c>
      <c r="O511" s="74"/>
      <c r="P511" s="181">
        <f>O511*H511</f>
        <v>0</v>
      </c>
      <c r="Q511" s="181">
        <v>0.00024000000000000001</v>
      </c>
      <c r="R511" s="181">
        <f>Q511*H511</f>
        <v>0.001872</v>
      </c>
      <c r="S511" s="181">
        <v>0</v>
      </c>
      <c r="T511" s="182">
        <f>S511*H511</f>
        <v>0</v>
      </c>
      <c r="U511" s="35"/>
      <c r="V511" s="35"/>
      <c r="W511" s="35"/>
      <c r="X511" s="35"/>
      <c r="Y511" s="35"/>
      <c r="Z511" s="35"/>
      <c r="AA511" s="35"/>
      <c r="AB511" s="35"/>
      <c r="AC511" s="35"/>
      <c r="AD511" s="35"/>
      <c r="AE511" s="35"/>
      <c r="AR511" s="183" t="s">
        <v>130</v>
      </c>
      <c r="AT511" s="183" t="s">
        <v>132</v>
      </c>
      <c r="AU511" s="183" t="s">
        <v>80</v>
      </c>
      <c r="AY511" s="16" t="s">
        <v>131</v>
      </c>
      <c r="BE511" s="184">
        <f>IF(N511="základní",J511,0)</f>
        <v>0</v>
      </c>
      <c r="BF511" s="184">
        <f>IF(N511="snížená",J511,0)</f>
        <v>0</v>
      </c>
      <c r="BG511" s="184">
        <f>IF(N511="zákl. přenesená",J511,0)</f>
        <v>0</v>
      </c>
      <c r="BH511" s="184">
        <f>IF(N511="sníž. přenesená",J511,0)</f>
        <v>0</v>
      </c>
      <c r="BI511" s="184">
        <f>IF(N511="nulová",J511,0)</f>
        <v>0</v>
      </c>
      <c r="BJ511" s="16" t="s">
        <v>80</v>
      </c>
      <c r="BK511" s="184">
        <f>ROUND(I511*H511,2)</f>
        <v>0</v>
      </c>
      <c r="BL511" s="16" t="s">
        <v>130</v>
      </c>
      <c r="BM511" s="183" t="s">
        <v>1648</v>
      </c>
    </row>
    <row r="512" s="2" customFormat="1">
      <c r="A512" s="35"/>
      <c r="B512" s="36"/>
      <c r="C512" s="35"/>
      <c r="D512" s="185" t="s">
        <v>138</v>
      </c>
      <c r="E512" s="35"/>
      <c r="F512" s="186" t="s">
        <v>1649</v>
      </c>
      <c r="G512" s="35"/>
      <c r="H512" s="35"/>
      <c r="I512" s="187"/>
      <c r="J512" s="35"/>
      <c r="K512" s="35"/>
      <c r="L512" s="36"/>
      <c r="M512" s="188"/>
      <c r="N512" s="189"/>
      <c r="O512" s="74"/>
      <c r="P512" s="74"/>
      <c r="Q512" s="74"/>
      <c r="R512" s="74"/>
      <c r="S512" s="74"/>
      <c r="T512" s="75"/>
      <c r="U512" s="35"/>
      <c r="V512" s="35"/>
      <c r="W512" s="35"/>
      <c r="X512" s="35"/>
      <c r="Y512" s="35"/>
      <c r="Z512" s="35"/>
      <c r="AA512" s="35"/>
      <c r="AB512" s="35"/>
      <c r="AC512" s="35"/>
      <c r="AD512" s="35"/>
      <c r="AE512" s="35"/>
      <c r="AT512" s="16" t="s">
        <v>138</v>
      </c>
      <c r="AU512" s="16" t="s">
        <v>80</v>
      </c>
    </row>
    <row r="513" s="2" customFormat="1">
      <c r="A513" s="35"/>
      <c r="B513" s="36"/>
      <c r="C513" s="35"/>
      <c r="D513" s="197" t="s">
        <v>384</v>
      </c>
      <c r="E513" s="35"/>
      <c r="F513" s="198" t="s">
        <v>1650</v>
      </c>
      <c r="G513" s="35"/>
      <c r="H513" s="35"/>
      <c r="I513" s="187"/>
      <c r="J513" s="35"/>
      <c r="K513" s="35"/>
      <c r="L513" s="36"/>
      <c r="M513" s="188"/>
      <c r="N513" s="189"/>
      <c r="O513" s="74"/>
      <c r="P513" s="74"/>
      <c r="Q513" s="74"/>
      <c r="R513" s="74"/>
      <c r="S513" s="74"/>
      <c r="T513" s="75"/>
      <c r="U513" s="35"/>
      <c r="V513" s="35"/>
      <c r="W513" s="35"/>
      <c r="X513" s="35"/>
      <c r="Y513" s="35"/>
      <c r="Z513" s="35"/>
      <c r="AA513" s="35"/>
      <c r="AB513" s="35"/>
      <c r="AC513" s="35"/>
      <c r="AD513" s="35"/>
      <c r="AE513" s="35"/>
      <c r="AT513" s="16" t="s">
        <v>384</v>
      </c>
      <c r="AU513" s="16" t="s">
        <v>80</v>
      </c>
    </row>
    <row r="514" s="12" customFormat="1">
      <c r="A514" s="12"/>
      <c r="B514" s="199"/>
      <c r="C514" s="12"/>
      <c r="D514" s="185" t="s">
        <v>386</v>
      </c>
      <c r="E514" s="200" t="s">
        <v>1651</v>
      </c>
      <c r="F514" s="201" t="s">
        <v>1652</v>
      </c>
      <c r="G514" s="12"/>
      <c r="H514" s="202">
        <v>7.7999999999999998</v>
      </c>
      <c r="I514" s="203"/>
      <c r="J514" s="12"/>
      <c r="K514" s="12"/>
      <c r="L514" s="199"/>
      <c r="M514" s="204"/>
      <c r="N514" s="205"/>
      <c r="O514" s="205"/>
      <c r="P514" s="205"/>
      <c r="Q514" s="205"/>
      <c r="R514" s="205"/>
      <c r="S514" s="205"/>
      <c r="T514" s="206"/>
      <c r="U514" s="12"/>
      <c r="V514" s="12"/>
      <c r="W514" s="12"/>
      <c r="X514" s="12"/>
      <c r="Y514" s="12"/>
      <c r="Z514" s="12"/>
      <c r="AA514" s="12"/>
      <c r="AB514" s="12"/>
      <c r="AC514" s="12"/>
      <c r="AD514" s="12"/>
      <c r="AE514" s="12"/>
      <c r="AT514" s="200" t="s">
        <v>386</v>
      </c>
      <c r="AU514" s="200" t="s">
        <v>80</v>
      </c>
      <c r="AV514" s="12" t="s">
        <v>86</v>
      </c>
      <c r="AW514" s="12" t="s">
        <v>30</v>
      </c>
      <c r="AX514" s="12" t="s">
        <v>80</v>
      </c>
      <c r="AY514" s="200" t="s">
        <v>131</v>
      </c>
    </row>
    <row r="515" s="2" customFormat="1" ht="24.15" customHeight="1">
      <c r="A515" s="35"/>
      <c r="B515" s="171"/>
      <c r="C515" s="172" t="s">
        <v>1653</v>
      </c>
      <c r="D515" s="172" t="s">
        <v>132</v>
      </c>
      <c r="E515" s="173" t="s">
        <v>1654</v>
      </c>
      <c r="F515" s="174" t="s">
        <v>1655</v>
      </c>
      <c r="G515" s="175" t="s">
        <v>434</v>
      </c>
      <c r="H515" s="176">
        <v>46.520000000000003</v>
      </c>
      <c r="I515" s="177"/>
      <c r="J515" s="178">
        <f>ROUND(I515*H515,2)</f>
        <v>0</v>
      </c>
      <c r="K515" s="174" t="s">
        <v>381</v>
      </c>
      <c r="L515" s="36"/>
      <c r="M515" s="179" t="s">
        <v>1</v>
      </c>
      <c r="N515" s="180" t="s">
        <v>38</v>
      </c>
      <c r="O515" s="74"/>
      <c r="P515" s="181">
        <f>O515*H515</f>
        <v>0</v>
      </c>
      <c r="Q515" s="181">
        <v>0.00018000000000000001</v>
      </c>
      <c r="R515" s="181">
        <f>Q515*H515</f>
        <v>0.0083736000000000019</v>
      </c>
      <c r="S515" s="181">
        <v>0</v>
      </c>
      <c r="T515" s="182">
        <f>S515*H515</f>
        <v>0</v>
      </c>
      <c r="U515" s="35"/>
      <c r="V515" s="35"/>
      <c r="W515" s="35"/>
      <c r="X515" s="35"/>
      <c r="Y515" s="35"/>
      <c r="Z515" s="35"/>
      <c r="AA515" s="35"/>
      <c r="AB515" s="35"/>
      <c r="AC515" s="35"/>
      <c r="AD515" s="35"/>
      <c r="AE515" s="35"/>
      <c r="AR515" s="183" t="s">
        <v>130</v>
      </c>
      <c r="AT515" s="183" t="s">
        <v>132</v>
      </c>
      <c r="AU515" s="183" t="s">
        <v>80</v>
      </c>
      <c r="AY515" s="16" t="s">
        <v>131</v>
      </c>
      <c r="BE515" s="184">
        <f>IF(N515="základní",J515,0)</f>
        <v>0</v>
      </c>
      <c r="BF515" s="184">
        <f>IF(N515="snížená",J515,0)</f>
        <v>0</v>
      </c>
      <c r="BG515" s="184">
        <f>IF(N515="zákl. přenesená",J515,0)</f>
        <v>0</v>
      </c>
      <c r="BH515" s="184">
        <f>IF(N515="sníž. přenesená",J515,0)</f>
        <v>0</v>
      </c>
      <c r="BI515" s="184">
        <f>IF(N515="nulová",J515,0)</f>
        <v>0</v>
      </c>
      <c r="BJ515" s="16" t="s">
        <v>80</v>
      </c>
      <c r="BK515" s="184">
        <f>ROUND(I515*H515,2)</f>
        <v>0</v>
      </c>
      <c r="BL515" s="16" t="s">
        <v>130</v>
      </c>
      <c r="BM515" s="183" t="s">
        <v>1656</v>
      </c>
    </row>
    <row r="516" s="2" customFormat="1">
      <c r="A516" s="35"/>
      <c r="B516" s="36"/>
      <c r="C516" s="35"/>
      <c r="D516" s="185" t="s">
        <v>138</v>
      </c>
      <c r="E516" s="35"/>
      <c r="F516" s="186" t="s">
        <v>1657</v>
      </c>
      <c r="G516" s="35"/>
      <c r="H516" s="35"/>
      <c r="I516" s="187"/>
      <c r="J516" s="35"/>
      <c r="K516" s="35"/>
      <c r="L516" s="36"/>
      <c r="M516" s="188"/>
      <c r="N516" s="189"/>
      <c r="O516" s="74"/>
      <c r="P516" s="74"/>
      <c r="Q516" s="74"/>
      <c r="R516" s="74"/>
      <c r="S516" s="74"/>
      <c r="T516" s="75"/>
      <c r="U516" s="35"/>
      <c r="V516" s="35"/>
      <c r="W516" s="35"/>
      <c r="X516" s="35"/>
      <c r="Y516" s="35"/>
      <c r="Z516" s="35"/>
      <c r="AA516" s="35"/>
      <c r="AB516" s="35"/>
      <c r="AC516" s="35"/>
      <c r="AD516" s="35"/>
      <c r="AE516" s="35"/>
      <c r="AT516" s="16" t="s">
        <v>138</v>
      </c>
      <c r="AU516" s="16" t="s">
        <v>80</v>
      </c>
    </row>
    <row r="517" s="2" customFormat="1">
      <c r="A517" s="35"/>
      <c r="B517" s="36"/>
      <c r="C517" s="35"/>
      <c r="D517" s="197" t="s">
        <v>384</v>
      </c>
      <c r="E517" s="35"/>
      <c r="F517" s="198" t="s">
        <v>1658</v>
      </c>
      <c r="G517" s="35"/>
      <c r="H517" s="35"/>
      <c r="I517" s="187"/>
      <c r="J517" s="35"/>
      <c r="K517" s="35"/>
      <c r="L517" s="36"/>
      <c r="M517" s="188"/>
      <c r="N517" s="189"/>
      <c r="O517" s="74"/>
      <c r="P517" s="74"/>
      <c r="Q517" s="74"/>
      <c r="R517" s="74"/>
      <c r="S517" s="74"/>
      <c r="T517" s="75"/>
      <c r="U517" s="35"/>
      <c r="V517" s="35"/>
      <c r="W517" s="35"/>
      <c r="X517" s="35"/>
      <c r="Y517" s="35"/>
      <c r="Z517" s="35"/>
      <c r="AA517" s="35"/>
      <c r="AB517" s="35"/>
      <c r="AC517" s="35"/>
      <c r="AD517" s="35"/>
      <c r="AE517" s="35"/>
      <c r="AT517" s="16" t="s">
        <v>384</v>
      </c>
      <c r="AU517" s="16" t="s">
        <v>80</v>
      </c>
    </row>
    <row r="518" s="12" customFormat="1">
      <c r="A518" s="12"/>
      <c r="B518" s="199"/>
      <c r="C518" s="12"/>
      <c r="D518" s="185" t="s">
        <v>386</v>
      </c>
      <c r="E518" s="200" t="s">
        <v>1659</v>
      </c>
      <c r="F518" s="201" t="s">
        <v>1652</v>
      </c>
      <c r="G518" s="12"/>
      <c r="H518" s="202">
        <v>7.7999999999999998</v>
      </c>
      <c r="I518" s="203"/>
      <c r="J518" s="12"/>
      <c r="K518" s="12"/>
      <c r="L518" s="199"/>
      <c r="M518" s="204"/>
      <c r="N518" s="205"/>
      <c r="O518" s="205"/>
      <c r="P518" s="205"/>
      <c r="Q518" s="205"/>
      <c r="R518" s="205"/>
      <c r="S518" s="205"/>
      <c r="T518" s="206"/>
      <c r="U518" s="12"/>
      <c r="V518" s="12"/>
      <c r="W518" s="12"/>
      <c r="X518" s="12"/>
      <c r="Y518" s="12"/>
      <c r="Z518" s="12"/>
      <c r="AA518" s="12"/>
      <c r="AB518" s="12"/>
      <c r="AC518" s="12"/>
      <c r="AD518" s="12"/>
      <c r="AE518" s="12"/>
      <c r="AT518" s="200" t="s">
        <v>386</v>
      </c>
      <c r="AU518" s="200" t="s">
        <v>80</v>
      </c>
      <c r="AV518" s="12" t="s">
        <v>86</v>
      </c>
      <c r="AW518" s="12" t="s">
        <v>30</v>
      </c>
      <c r="AX518" s="12" t="s">
        <v>73</v>
      </c>
      <c r="AY518" s="200" t="s">
        <v>131</v>
      </c>
    </row>
    <row r="519" s="12" customFormat="1">
      <c r="A519" s="12"/>
      <c r="B519" s="199"/>
      <c r="C519" s="12"/>
      <c r="D519" s="185" t="s">
        <v>386</v>
      </c>
      <c r="E519" s="200" t="s">
        <v>970</v>
      </c>
      <c r="F519" s="201" t="s">
        <v>1641</v>
      </c>
      <c r="G519" s="12"/>
      <c r="H519" s="202">
        <v>7.3200000000000003</v>
      </c>
      <c r="I519" s="203"/>
      <c r="J519" s="12"/>
      <c r="K519" s="12"/>
      <c r="L519" s="199"/>
      <c r="M519" s="204"/>
      <c r="N519" s="205"/>
      <c r="O519" s="205"/>
      <c r="P519" s="205"/>
      <c r="Q519" s="205"/>
      <c r="R519" s="205"/>
      <c r="S519" s="205"/>
      <c r="T519" s="206"/>
      <c r="U519" s="12"/>
      <c r="V519" s="12"/>
      <c r="W519" s="12"/>
      <c r="X519" s="12"/>
      <c r="Y519" s="12"/>
      <c r="Z519" s="12"/>
      <c r="AA519" s="12"/>
      <c r="AB519" s="12"/>
      <c r="AC519" s="12"/>
      <c r="AD519" s="12"/>
      <c r="AE519" s="12"/>
      <c r="AT519" s="200" t="s">
        <v>386</v>
      </c>
      <c r="AU519" s="200" t="s">
        <v>80</v>
      </c>
      <c r="AV519" s="12" t="s">
        <v>86</v>
      </c>
      <c r="AW519" s="12" t="s">
        <v>30</v>
      </c>
      <c r="AX519" s="12" t="s">
        <v>73</v>
      </c>
      <c r="AY519" s="200" t="s">
        <v>131</v>
      </c>
    </row>
    <row r="520" s="12" customFormat="1">
      <c r="A520" s="12"/>
      <c r="B520" s="199"/>
      <c r="C520" s="12"/>
      <c r="D520" s="185" t="s">
        <v>386</v>
      </c>
      <c r="E520" s="200" t="s">
        <v>985</v>
      </c>
      <c r="F520" s="201" t="s">
        <v>1660</v>
      </c>
      <c r="G520" s="12"/>
      <c r="H520" s="202">
        <v>31.399999999999999</v>
      </c>
      <c r="I520" s="203"/>
      <c r="J520" s="12"/>
      <c r="K520" s="12"/>
      <c r="L520" s="199"/>
      <c r="M520" s="204"/>
      <c r="N520" s="205"/>
      <c r="O520" s="205"/>
      <c r="P520" s="205"/>
      <c r="Q520" s="205"/>
      <c r="R520" s="205"/>
      <c r="S520" s="205"/>
      <c r="T520" s="206"/>
      <c r="U520" s="12"/>
      <c r="V520" s="12"/>
      <c r="W520" s="12"/>
      <c r="X520" s="12"/>
      <c r="Y520" s="12"/>
      <c r="Z520" s="12"/>
      <c r="AA520" s="12"/>
      <c r="AB520" s="12"/>
      <c r="AC520" s="12"/>
      <c r="AD520" s="12"/>
      <c r="AE520" s="12"/>
      <c r="AT520" s="200" t="s">
        <v>386</v>
      </c>
      <c r="AU520" s="200" t="s">
        <v>80</v>
      </c>
      <c r="AV520" s="12" t="s">
        <v>86</v>
      </c>
      <c r="AW520" s="12" t="s">
        <v>30</v>
      </c>
      <c r="AX520" s="12" t="s">
        <v>73</v>
      </c>
      <c r="AY520" s="200" t="s">
        <v>131</v>
      </c>
    </row>
    <row r="521" s="12" customFormat="1">
      <c r="A521" s="12"/>
      <c r="B521" s="199"/>
      <c r="C521" s="12"/>
      <c r="D521" s="185" t="s">
        <v>386</v>
      </c>
      <c r="E521" s="200" t="s">
        <v>1661</v>
      </c>
      <c r="F521" s="201" t="s">
        <v>1662</v>
      </c>
      <c r="G521" s="12"/>
      <c r="H521" s="202">
        <v>46.520000000000003</v>
      </c>
      <c r="I521" s="203"/>
      <c r="J521" s="12"/>
      <c r="K521" s="12"/>
      <c r="L521" s="199"/>
      <c r="M521" s="204"/>
      <c r="N521" s="205"/>
      <c r="O521" s="205"/>
      <c r="P521" s="205"/>
      <c r="Q521" s="205"/>
      <c r="R521" s="205"/>
      <c r="S521" s="205"/>
      <c r="T521" s="206"/>
      <c r="U521" s="12"/>
      <c r="V521" s="12"/>
      <c r="W521" s="12"/>
      <c r="X521" s="12"/>
      <c r="Y521" s="12"/>
      <c r="Z521" s="12"/>
      <c r="AA521" s="12"/>
      <c r="AB521" s="12"/>
      <c r="AC521" s="12"/>
      <c r="AD521" s="12"/>
      <c r="AE521" s="12"/>
      <c r="AT521" s="200" t="s">
        <v>386</v>
      </c>
      <c r="AU521" s="200" t="s">
        <v>80</v>
      </c>
      <c r="AV521" s="12" t="s">
        <v>86</v>
      </c>
      <c r="AW521" s="12" t="s">
        <v>30</v>
      </c>
      <c r="AX521" s="12" t="s">
        <v>80</v>
      </c>
      <c r="AY521" s="200" t="s">
        <v>131</v>
      </c>
    </row>
    <row r="522" s="2" customFormat="1" ht="24.15" customHeight="1">
      <c r="A522" s="35"/>
      <c r="B522" s="171"/>
      <c r="C522" s="172" t="s">
        <v>1663</v>
      </c>
      <c r="D522" s="172" t="s">
        <v>132</v>
      </c>
      <c r="E522" s="173" t="s">
        <v>1664</v>
      </c>
      <c r="F522" s="174" t="s">
        <v>1665</v>
      </c>
      <c r="G522" s="175" t="s">
        <v>434</v>
      </c>
      <c r="H522" s="176">
        <v>18.739999999999998</v>
      </c>
      <c r="I522" s="177"/>
      <c r="J522" s="178">
        <f>ROUND(I522*H522,2)</f>
        <v>0</v>
      </c>
      <c r="K522" s="174" t="s">
        <v>381</v>
      </c>
      <c r="L522" s="36"/>
      <c r="M522" s="179" t="s">
        <v>1</v>
      </c>
      <c r="N522" s="180" t="s">
        <v>38</v>
      </c>
      <c r="O522" s="74"/>
      <c r="P522" s="181">
        <f>O522*H522</f>
        <v>0</v>
      </c>
      <c r="Q522" s="181">
        <v>0.00363</v>
      </c>
      <c r="R522" s="181">
        <f>Q522*H522</f>
        <v>0.068026199999999995</v>
      </c>
      <c r="S522" s="181">
        <v>0</v>
      </c>
      <c r="T522" s="182">
        <f>S522*H522</f>
        <v>0</v>
      </c>
      <c r="U522" s="35"/>
      <c r="V522" s="35"/>
      <c r="W522" s="35"/>
      <c r="X522" s="35"/>
      <c r="Y522" s="35"/>
      <c r="Z522" s="35"/>
      <c r="AA522" s="35"/>
      <c r="AB522" s="35"/>
      <c r="AC522" s="35"/>
      <c r="AD522" s="35"/>
      <c r="AE522" s="35"/>
      <c r="AR522" s="183" t="s">
        <v>130</v>
      </c>
      <c r="AT522" s="183" t="s">
        <v>132</v>
      </c>
      <c r="AU522" s="183" t="s">
        <v>80</v>
      </c>
      <c r="AY522" s="16" t="s">
        <v>131</v>
      </c>
      <c r="BE522" s="184">
        <f>IF(N522="základní",J522,0)</f>
        <v>0</v>
      </c>
      <c r="BF522" s="184">
        <f>IF(N522="snížená",J522,0)</f>
        <v>0</v>
      </c>
      <c r="BG522" s="184">
        <f>IF(N522="zákl. přenesená",J522,0)</f>
        <v>0</v>
      </c>
      <c r="BH522" s="184">
        <f>IF(N522="sníž. přenesená",J522,0)</f>
        <v>0</v>
      </c>
      <c r="BI522" s="184">
        <f>IF(N522="nulová",J522,0)</f>
        <v>0</v>
      </c>
      <c r="BJ522" s="16" t="s">
        <v>80</v>
      </c>
      <c r="BK522" s="184">
        <f>ROUND(I522*H522,2)</f>
        <v>0</v>
      </c>
      <c r="BL522" s="16" t="s">
        <v>130</v>
      </c>
      <c r="BM522" s="183" t="s">
        <v>1666</v>
      </c>
    </row>
    <row r="523" s="2" customFormat="1">
      <c r="A523" s="35"/>
      <c r="B523" s="36"/>
      <c r="C523" s="35"/>
      <c r="D523" s="185" t="s">
        <v>138</v>
      </c>
      <c r="E523" s="35"/>
      <c r="F523" s="186" t="s">
        <v>1667</v>
      </c>
      <c r="G523" s="35"/>
      <c r="H523" s="35"/>
      <c r="I523" s="187"/>
      <c r="J523" s="35"/>
      <c r="K523" s="35"/>
      <c r="L523" s="36"/>
      <c r="M523" s="188"/>
      <c r="N523" s="189"/>
      <c r="O523" s="74"/>
      <c r="P523" s="74"/>
      <c r="Q523" s="74"/>
      <c r="R523" s="74"/>
      <c r="S523" s="74"/>
      <c r="T523" s="75"/>
      <c r="U523" s="35"/>
      <c r="V523" s="35"/>
      <c r="W523" s="35"/>
      <c r="X523" s="35"/>
      <c r="Y523" s="35"/>
      <c r="Z523" s="35"/>
      <c r="AA523" s="35"/>
      <c r="AB523" s="35"/>
      <c r="AC523" s="35"/>
      <c r="AD523" s="35"/>
      <c r="AE523" s="35"/>
      <c r="AT523" s="16" t="s">
        <v>138</v>
      </c>
      <c r="AU523" s="16" t="s">
        <v>80</v>
      </c>
    </row>
    <row r="524" s="2" customFormat="1">
      <c r="A524" s="35"/>
      <c r="B524" s="36"/>
      <c r="C524" s="35"/>
      <c r="D524" s="197" t="s">
        <v>384</v>
      </c>
      <c r="E524" s="35"/>
      <c r="F524" s="198" t="s">
        <v>1668</v>
      </c>
      <c r="G524" s="35"/>
      <c r="H524" s="35"/>
      <c r="I524" s="187"/>
      <c r="J524" s="35"/>
      <c r="K524" s="35"/>
      <c r="L524" s="36"/>
      <c r="M524" s="188"/>
      <c r="N524" s="189"/>
      <c r="O524" s="74"/>
      <c r="P524" s="74"/>
      <c r="Q524" s="74"/>
      <c r="R524" s="74"/>
      <c r="S524" s="74"/>
      <c r="T524" s="75"/>
      <c r="U524" s="35"/>
      <c r="V524" s="35"/>
      <c r="W524" s="35"/>
      <c r="X524" s="35"/>
      <c r="Y524" s="35"/>
      <c r="Z524" s="35"/>
      <c r="AA524" s="35"/>
      <c r="AB524" s="35"/>
      <c r="AC524" s="35"/>
      <c r="AD524" s="35"/>
      <c r="AE524" s="35"/>
      <c r="AT524" s="16" t="s">
        <v>384</v>
      </c>
      <c r="AU524" s="16" t="s">
        <v>80</v>
      </c>
    </row>
    <row r="525" s="12" customFormat="1">
      <c r="A525" s="12"/>
      <c r="B525" s="199"/>
      <c r="C525" s="12"/>
      <c r="D525" s="185" t="s">
        <v>386</v>
      </c>
      <c r="E525" s="200" t="s">
        <v>950</v>
      </c>
      <c r="F525" s="201" t="s">
        <v>1669</v>
      </c>
      <c r="G525" s="12"/>
      <c r="H525" s="202">
        <v>10.1</v>
      </c>
      <c r="I525" s="203"/>
      <c r="J525" s="12"/>
      <c r="K525" s="12"/>
      <c r="L525" s="199"/>
      <c r="M525" s="204"/>
      <c r="N525" s="205"/>
      <c r="O525" s="205"/>
      <c r="P525" s="205"/>
      <c r="Q525" s="205"/>
      <c r="R525" s="205"/>
      <c r="S525" s="205"/>
      <c r="T525" s="206"/>
      <c r="U525" s="12"/>
      <c r="V525" s="12"/>
      <c r="W525" s="12"/>
      <c r="X525" s="12"/>
      <c r="Y525" s="12"/>
      <c r="Z525" s="12"/>
      <c r="AA525" s="12"/>
      <c r="AB525" s="12"/>
      <c r="AC525" s="12"/>
      <c r="AD525" s="12"/>
      <c r="AE525" s="12"/>
      <c r="AT525" s="200" t="s">
        <v>386</v>
      </c>
      <c r="AU525" s="200" t="s">
        <v>80</v>
      </c>
      <c r="AV525" s="12" t="s">
        <v>86</v>
      </c>
      <c r="AW525" s="12" t="s">
        <v>30</v>
      </c>
      <c r="AX525" s="12" t="s">
        <v>73</v>
      </c>
      <c r="AY525" s="200" t="s">
        <v>131</v>
      </c>
    </row>
    <row r="526" s="12" customFormat="1">
      <c r="A526" s="12"/>
      <c r="B526" s="199"/>
      <c r="C526" s="12"/>
      <c r="D526" s="185" t="s">
        <v>386</v>
      </c>
      <c r="E526" s="200" t="s">
        <v>971</v>
      </c>
      <c r="F526" s="201" t="s">
        <v>1670</v>
      </c>
      <c r="G526" s="12"/>
      <c r="H526" s="202">
        <v>8.6400000000000006</v>
      </c>
      <c r="I526" s="203"/>
      <c r="J526" s="12"/>
      <c r="K526" s="12"/>
      <c r="L526" s="199"/>
      <c r="M526" s="204"/>
      <c r="N526" s="205"/>
      <c r="O526" s="205"/>
      <c r="P526" s="205"/>
      <c r="Q526" s="205"/>
      <c r="R526" s="205"/>
      <c r="S526" s="205"/>
      <c r="T526" s="206"/>
      <c r="U526" s="12"/>
      <c r="V526" s="12"/>
      <c r="W526" s="12"/>
      <c r="X526" s="12"/>
      <c r="Y526" s="12"/>
      <c r="Z526" s="12"/>
      <c r="AA526" s="12"/>
      <c r="AB526" s="12"/>
      <c r="AC526" s="12"/>
      <c r="AD526" s="12"/>
      <c r="AE526" s="12"/>
      <c r="AT526" s="200" t="s">
        <v>386</v>
      </c>
      <c r="AU526" s="200" t="s">
        <v>80</v>
      </c>
      <c r="AV526" s="12" t="s">
        <v>86</v>
      </c>
      <c r="AW526" s="12" t="s">
        <v>30</v>
      </c>
      <c r="AX526" s="12" t="s">
        <v>73</v>
      </c>
      <c r="AY526" s="200" t="s">
        <v>131</v>
      </c>
    </row>
    <row r="527" s="12" customFormat="1">
      <c r="A527" s="12"/>
      <c r="B527" s="199"/>
      <c r="C527" s="12"/>
      <c r="D527" s="185" t="s">
        <v>386</v>
      </c>
      <c r="E527" s="200" t="s">
        <v>1671</v>
      </c>
      <c r="F527" s="201" t="s">
        <v>1672</v>
      </c>
      <c r="G527" s="12"/>
      <c r="H527" s="202">
        <v>18.739999999999998</v>
      </c>
      <c r="I527" s="203"/>
      <c r="J527" s="12"/>
      <c r="K527" s="12"/>
      <c r="L527" s="199"/>
      <c r="M527" s="204"/>
      <c r="N527" s="205"/>
      <c r="O527" s="205"/>
      <c r="P527" s="205"/>
      <c r="Q527" s="205"/>
      <c r="R527" s="205"/>
      <c r="S527" s="205"/>
      <c r="T527" s="206"/>
      <c r="U527" s="12"/>
      <c r="V527" s="12"/>
      <c r="W527" s="12"/>
      <c r="X527" s="12"/>
      <c r="Y527" s="12"/>
      <c r="Z527" s="12"/>
      <c r="AA527" s="12"/>
      <c r="AB527" s="12"/>
      <c r="AC527" s="12"/>
      <c r="AD527" s="12"/>
      <c r="AE527" s="12"/>
      <c r="AT527" s="200" t="s">
        <v>386</v>
      </c>
      <c r="AU527" s="200" t="s">
        <v>80</v>
      </c>
      <c r="AV527" s="12" t="s">
        <v>86</v>
      </c>
      <c r="AW527" s="12" t="s">
        <v>30</v>
      </c>
      <c r="AX527" s="12" t="s">
        <v>80</v>
      </c>
      <c r="AY527" s="200" t="s">
        <v>131</v>
      </c>
    </row>
    <row r="528" s="2" customFormat="1" ht="24.15" customHeight="1">
      <c r="A528" s="35"/>
      <c r="B528" s="171"/>
      <c r="C528" s="172" t="s">
        <v>1673</v>
      </c>
      <c r="D528" s="172" t="s">
        <v>132</v>
      </c>
      <c r="E528" s="173" t="s">
        <v>1674</v>
      </c>
      <c r="F528" s="174" t="s">
        <v>1675</v>
      </c>
      <c r="G528" s="175" t="s">
        <v>535</v>
      </c>
      <c r="H528" s="176">
        <v>2</v>
      </c>
      <c r="I528" s="177"/>
      <c r="J528" s="178">
        <f>ROUND(I528*H528,2)</f>
        <v>0</v>
      </c>
      <c r="K528" s="174" t="s">
        <v>1</v>
      </c>
      <c r="L528" s="36"/>
      <c r="M528" s="179" t="s">
        <v>1</v>
      </c>
      <c r="N528" s="180" t="s">
        <v>38</v>
      </c>
      <c r="O528" s="74"/>
      <c r="P528" s="181">
        <f>O528*H528</f>
        <v>0</v>
      </c>
      <c r="Q528" s="181">
        <v>0</v>
      </c>
      <c r="R528" s="181">
        <f>Q528*H528</f>
        <v>0</v>
      </c>
      <c r="S528" s="181">
        <v>0</v>
      </c>
      <c r="T528" s="182">
        <f>S528*H528</f>
        <v>0</v>
      </c>
      <c r="U528" s="35"/>
      <c r="V528" s="35"/>
      <c r="W528" s="35"/>
      <c r="X528" s="35"/>
      <c r="Y528" s="35"/>
      <c r="Z528" s="35"/>
      <c r="AA528" s="35"/>
      <c r="AB528" s="35"/>
      <c r="AC528" s="35"/>
      <c r="AD528" s="35"/>
      <c r="AE528" s="35"/>
      <c r="AR528" s="183" t="s">
        <v>130</v>
      </c>
      <c r="AT528" s="183" t="s">
        <v>132</v>
      </c>
      <c r="AU528" s="183" t="s">
        <v>80</v>
      </c>
      <c r="AY528" s="16" t="s">
        <v>131</v>
      </c>
      <c r="BE528" s="184">
        <f>IF(N528="základní",J528,0)</f>
        <v>0</v>
      </c>
      <c r="BF528" s="184">
        <f>IF(N528="snížená",J528,0)</f>
        <v>0</v>
      </c>
      <c r="BG528" s="184">
        <f>IF(N528="zákl. přenesená",J528,0)</f>
        <v>0</v>
      </c>
      <c r="BH528" s="184">
        <f>IF(N528="sníž. přenesená",J528,0)</f>
        <v>0</v>
      </c>
      <c r="BI528" s="184">
        <f>IF(N528="nulová",J528,0)</f>
        <v>0</v>
      </c>
      <c r="BJ528" s="16" t="s">
        <v>80</v>
      </c>
      <c r="BK528" s="184">
        <f>ROUND(I528*H528,2)</f>
        <v>0</v>
      </c>
      <c r="BL528" s="16" t="s">
        <v>130</v>
      </c>
      <c r="BM528" s="183" t="s">
        <v>1676</v>
      </c>
    </row>
    <row r="529" s="2" customFormat="1">
      <c r="A529" s="35"/>
      <c r="B529" s="36"/>
      <c r="C529" s="35"/>
      <c r="D529" s="185" t="s">
        <v>138</v>
      </c>
      <c r="E529" s="35"/>
      <c r="F529" s="186" t="s">
        <v>1675</v>
      </c>
      <c r="G529" s="35"/>
      <c r="H529" s="35"/>
      <c r="I529" s="187"/>
      <c r="J529" s="35"/>
      <c r="K529" s="35"/>
      <c r="L529" s="36"/>
      <c r="M529" s="188"/>
      <c r="N529" s="189"/>
      <c r="O529" s="74"/>
      <c r="P529" s="74"/>
      <c r="Q529" s="74"/>
      <c r="R529" s="74"/>
      <c r="S529" s="74"/>
      <c r="T529" s="75"/>
      <c r="U529" s="35"/>
      <c r="V529" s="35"/>
      <c r="W529" s="35"/>
      <c r="X529" s="35"/>
      <c r="Y529" s="35"/>
      <c r="Z529" s="35"/>
      <c r="AA529" s="35"/>
      <c r="AB529" s="35"/>
      <c r="AC529" s="35"/>
      <c r="AD529" s="35"/>
      <c r="AE529" s="35"/>
      <c r="AT529" s="16" t="s">
        <v>138</v>
      </c>
      <c r="AU529" s="16" t="s">
        <v>80</v>
      </c>
    </row>
    <row r="530" s="12" customFormat="1">
      <c r="A530" s="12"/>
      <c r="B530" s="199"/>
      <c r="C530" s="12"/>
      <c r="D530" s="185" t="s">
        <v>386</v>
      </c>
      <c r="E530" s="200" t="s">
        <v>1677</v>
      </c>
      <c r="F530" s="201" t="s">
        <v>1678</v>
      </c>
      <c r="G530" s="12"/>
      <c r="H530" s="202">
        <v>2</v>
      </c>
      <c r="I530" s="203"/>
      <c r="J530" s="12"/>
      <c r="K530" s="12"/>
      <c r="L530" s="199"/>
      <c r="M530" s="204"/>
      <c r="N530" s="205"/>
      <c r="O530" s="205"/>
      <c r="P530" s="205"/>
      <c r="Q530" s="205"/>
      <c r="R530" s="205"/>
      <c r="S530" s="205"/>
      <c r="T530" s="206"/>
      <c r="U530" s="12"/>
      <c r="V530" s="12"/>
      <c r="W530" s="12"/>
      <c r="X530" s="12"/>
      <c r="Y530" s="12"/>
      <c r="Z530" s="12"/>
      <c r="AA530" s="12"/>
      <c r="AB530" s="12"/>
      <c r="AC530" s="12"/>
      <c r="AD530" s="12"/>
      <c r="AE530" s="12"/>
      <c r="AT530" s="200" t="s">
        <v>386</v>
      </c>
      <c r="AU530" s="200" t="s">
        <v>80</v>
      </c>
      <c r="AV530" s="12" t="s">
        <v>86</v>
      </c>
      <c r="AW530" s="12" t="s">
        <v>30</v>
      </c>
      <c r="AX530" s="12" t="s">
        <v>80</v>
      </c>
      <c r="AY530" s="200" t="s">
        <v>131</v>
      </c>
    </row>
    <row r="531" s="2" customFormat="1" ht="33" customHeight="1">
      <c r="A531" s="35"/>
      <c r="B531" s="171"/>
      <c r="C531" s="172" t="s">
        <v>1679</v>
      </c>
      <c r="D531" s="172" t="s">
        <v>132</v>
      </c>
      <c r="E531" s="173" t="s">
        <v>1680</v>
      </c>
      <c r="F531" s="174" t="s">
        <v>1681</v>
      </c>
      <c r="G531" s="175" t="s">
        <v>434</v>
      </c>
      <c r="H531" s="176">
        <v>14</v>
      </c>
      <c r="I531" s="177"/>
      <c r="J531" s="178">
        <f>ROUND(I531*H531,2)</f>
        <v>0</v>
      </c>
      <c r="K531" s="174" t="s">
        <v>381</v>
      </c>
      <c r="L531" s="36"/>
      <c r="M531" s="179" t="s">
        <v>1</v>
      </c>
      <c r="N531" s="180" t="s">
        <v>38</v>
      </c>
      <c r="O531" s="74"/>
      <c r="P531" s="181">
        <f>O531*H531</f>
        <v>0</v>
      </c>
      <c r="Q531" s="181">
        <v>6.0000000000000002E-05</v>
      </c>
      <c r="R531" s="181">
        <f>Q531*H531</f>
        <v>0.00084000000000000003</v>
      </c>
      <c r="S531" s="181">
        <v>0</v>
      </c>
      <c r="T531" s="182">
        <f>S531*H531</f>
        <v>0</v>
      </c>
      <c r="U531" s="35"/>
      <c r="V531" s="35"/>
      <c r="W531" s="35"/>
      <c r="X531" s="35"/>
      <c r="Y531" s="35"/>
      <c r="Z531" s="35"/>
      <c r="AA531" s="35"/>
      <c r="AB531" s="35"/>
      <c r="AC531" s="35"/>
      <c r="AD531" s="35"/>
      <c r="AE531" s="35"/>
      <c r="AR531" s="183" t="s">
        <v>130</v>
      </c>
      <c r="AT531" s="183" t="s">
        <v>132</v>
      </c>
      <c r="AU531" s="183" t="s">
        <v>80</v>
      </c>
      <c r="AY531" s="16" t="s">
        <v>131</v>
      </c>
      <c r="BE531" s="184">
        <f>IF(N531="základní",J531,0)</f>
        <v>0</v>
      </c>
      <c r="BF531" s="184">
        <f>IF(N531="snížená",J531,0)</f>
        <v>0</v>
      </c>
      <c r="BG531" s="184">
        <f>IF(N531="zákl. přenesená",J531,0)</f>
        <v>0</v>
      </c>
      <c r="BH531" s="184">
        <f>IF(N531="sníž. přenesená",J531,0)</f>
        <v>0</v>
      </c>
      <c r="BI531" s="184">
        <f>IF(N531="nulová",J531,0)</f>
        <v>0</v>
      </c>
      <c r="BJ531" s="16" t="s">
        <v>80</v>
      </c>
      <c r="BK531" s="184">
        <f>ROUND(I531*H531,2)</f>
        <v>0</v>
      </c>
      <c r="BL531" s="16" t="s">
        <v>130</v>
      </c>
      <c r="BM531" s="183" t="s">
        <v>1682</v>
      </c>
    </row>
    <row r="532" s="2" customFormat="1">
      <c r="A532" s="35"/>
      <c r="B532" s="36"/>
      <c r="C532" s="35"/>
      <c r="D532" s="185" t="s">
        <v>138</v>
      </c>
      <c r="E532" s="35"/>
      <c r="F532" s="186" t="s">
        <v>1683</v>
      </c>
      <c r="G532" s="35"/>
      <c r="H532" s="35"/>
      <c r="I532" s="187"/>
      <c r="J532" s="35"/>
      <c r="K532" s="35"/>
      <c r="L532" s="36"/>
      <c r="M532" s="188"/>
      <c r="N532" s="189"/>
      <c r="O532" s="74"/>
      <c r="P532" s="74"/>
      <c r="Q532" s="74"/>
      <c r="R532" s="74"/>
      <c r="S532" s="74"/>
      <c r="T532" s="75"/>
      <c r="U532" s="35"/>
      <c r="V532" s="35"/>
      <c r="W532" s="35"/>
      <c r="X532" s="35"/>
      <c r="Y532" s="35"/>
      <c r="Z532" s="35"/>
      <c r="AA532" s="35"/>
      <c r="AB532" s="35"/>
      <c r="AC532" s="35"/>
      <c r="AD532" s="35"/>
      <c r="AE532" s="35"/>
      <c r="AT532" s="16" t="s">
        <v>138</v>
      </c>
      <c r="AU532" s="16" t="s">
        <v>80</v>
      </c>
    </row>
    <row r="533" s="2" customFormat="1">
      <c r="A533" s="35"/>
      <c r="B533" s="36"/>
      <c r="C533" s="35"/>
      <c r="D533" s="197" t="s">
        <v>384</v>
      </c>
      <c r="E533" s="35"/>
      <c r="F533" s="198" t="s">
        <v>1684</v>
      </c>
      <c r="G533" s="35"/>
      <c r="H533" s="35"/>
      <c r="I533" s="187"/>
      <c r="J533" s="35"/>
      <c r="K533" s="35"/>
      <c r="L533" s="36"/>
      <c r="M533" s="188"/>
      <c r="N533" s="189"/>
      <c r="O533" s="74"/>
      <c r="P533" s="74"/>
      <c r="Q533" s="74"/>
      <c r="R533" s="74"/>
      <c r="S533" s="74"/>
      <c r="T533" s="75"/>
      <c r="U533" s="35"/>
      <c r="V533" s="35"/>
      <c r="W533" s="35"/>
      <c r="X533" s="35"/>
      <c r="Y533" s="35"/>
      <c r="Z533" s="35"/>
      <c r="AA533" s="35"/>
      <c r="AB533" s="35"/>
      <c r="AC533" s="35"/>
      <c r="AD533" s="35"/>
      <c r="AE533" s="35"/>
      <c r="AT533" s="16" t="s">
        <v>384</v>
      </c>
      <c r="AU533" s="16" t="s">
        <v>80</v>
      </c>
    </row>
    <row r="534" s="2" customFormat="1" ht="16.5" customHeight="1">
      <c r="A534" s="35"/>
      <c r="B534" s="171"/>
      <c r="C534" s="172" t="s">
        <v>1685</v>
      </c>
      <c r="D534" s="172" t="s">
        <v>132</v>
      </c>
      <c r="E534" s="173" t="s">
        <v>1686</v>
      </c>
      <c r="F534" s="174" t="s">
        <v>1687</v>
      </c>
      <c r="G534" s="175" t="s">
        <v>446</v>
      </c>
      <c r="H534" s="176">
        <v>245.78399999999999</v>
      </c>
      <c r="I534" s="177"/>
      <c r="J534" s="178">
        <f>ROUND(I534*H534,2)</f>
        <v>0</v>
      </c>
      <c r="K534" s="174" t="s">
        <v>381</v>
      </c>
      <c r="L534" s="36"/>
      <c r="M534" s="179" t="s">
        <v>1</v>
      </c>
      <c r="N534" s="180" t="s">
        <v>38</v>
      </c>
      <c r="O534" s="74"/>
      <c r="P534" s="181">
        <f>O534*H534</f>
        <v>0</v>
      </c>
      <c r="Q534" s="181">
        <v>0.12</v>
      </c>
      <c r="R534" s="181">
        <f>Q534*H534</f>
        <v>29.494079999999997</v>
      </c>
      <c r="S534" s="181">
        <v>2.2000000000000002</v>
      </c>
      <c r="T534" s="182">
        <f>S534*H534</f>
        <v>540.72480000000007</v>
      </c>
      <c r="U534" s="35"/>
      <c r="V534" s="35"/>
      <c r="W534" s="35"/>
      <c r="X534" s="35"/>
      <c r="Y534" s="35"/>
      <c r="Z534" s="35"/>
      <c r="AA534" s="35"/>
      <c r="AB534" s="35"/>
      <c r="AC534" s="35"/>
      <c r="AD534" s="35"/>
      <c r="AE534" s="35"/>
      <c r="AR534" s="183" t="s">
        <v>130</v>
      </c>
      <c r="AT534" s="183" t="s">
        <v>132</v>
      </c>
      <c r="AU534" s="183" t="s">
        <v>80</v>
      </c>
      <c r="AY534" s="16" t="s">
        <v>131</v>
      </c>
      <c r="BE534" s="184">
        <f>IF(N534="základní",J534,0)</f>
        <v>0</v>
      </c>
      <c r="BF534" s="184">
        <f>IF(N534="snížená",J534,0)</f>
        <v>0</v>
      </c>
      <c r="BG534" s="184">
        <f>IF(N534="zákl. přenesená",J534,0)</f>
        <v>0</v>
      </c>
      <c r="BH534" s="184">
        <f>IF(N534="sníž. přenesená",J534,0)</f>
        <v>0</v>
      </c>
      <c r="BI534" s="184">
        <f>IF(N534="nulová",J534,0)</f>
        <v>0</v>
      </c>
      <c r="BJ534" s="16" t="s">
        <v>80</v>
      </c>
      <c r="BK534" s="184">
        <f>ROUND(I534*H534,2)</f>
        <v>0</v>
      </c>
      <c r="BL534" s="16" t="s">
        <v>130</v>
      </c>
      <c r="BM534" s="183" t="s">
        <v>1688</v>
      </c>
    </row>
    <row r="535" s="2" customFormat="1">
      <c r="A535" s="35"/>
      <c r="B535" s="36"/>
      <c r="C535" s="35"/>
      <c r="D535" s="185" t="s">
        <v>138</v>
      </c>
      <c r="E535" s="35"/>
      <c r="F535" s="186" t="s">
        <v>1689</v>
      </c>
      <c r="G535" s="35"/>
      <c r="H535" s="35"/>
      <c r="I535" s="187"/>
      <c r="J535" s="35"/>
      <c r="K535" s="35"/>
      <c r="L535" s="36"/>
      <c r="M535" s="188"/>
      <c r="N535" s="189"/>
      <c r="O535" s="74"/>
      <c r="P535" s="74"/>
      <c r="Q535" s="74"/>
      <c r="R535" s="74"/>
      <c r="S535" s="74"/>
      <c r="T535" s="75"/>
      <c r="U535" s="35"/>
      <c r="V535" s="35"/>
      <c r="W535" s="35"/>
      <c r="X535" s="35"/>
      <c r="Y535" s="35"/>
      <c r="Z535" s="35"/>
      <c r="AA535" s="35"/>
      <c r="AB535" s="35"/>
      <c r="AC535" s="35"/>
      <c r="AD535" s="35"/>
      <c r="AE535" s="35"/>
      <c r="AT535" s="16" t="s">
        <v>138</v>
      </c>
      <c r="AU535" s="16" t="s">
        <v>80</v>
      </c>
    </row>
    <row r="536" s="2" customFormat="1">
      <c r="A536" s="35"/>
      <c r="B536" s="36"/>
      <c r="C536" s="35"/>
      <c r="D536" s="197" t="s">
        <v>384</v>
      </c>
      <c r="E536" s="35"/>
      <c r="F536" s="198" t="s">
        <v>1690</v>
      </c>
      <c r="G536" s="35"/>
      <c r="H536" s="35"/>
      <c r="I536" s="187"/>
      <c r="J536" s="35"/>
      <c r="K536" s="35"/>
      <c r="L536" s="36"/>
      <c r="M536" s="188"/>
      <c r="N536" s="189"/>
      <c r="O536" s="74"/>
      <c r="P536" s="74"/>
      <c r="Q536" s="74"/>
      <c r="R536" s="74"/>
      <c r="S536" s="74"/>
      <c r="T536" s="75"/>
      <c r="U536" s="35"/>
      <c r="V536" s="35"/>
      <c r="W536" s="35"/>
      <c r="X536" s="35"/>
      <c r="Y536" s="35"/>
      <c r="Z536" s="35"/>
      <c r="AA536" s="35"/>
      <c r="AB536" s="35"/>
      <c r="AC536" s="35"/>
      <c r="AD536" s="35"/>
      <c r="AE536" s="35"/>
      <c r="AT536" s="16" t="s">
        <v>384</v>
      </c>
      <c r="AU536" s="16" t="s">
        <v>80</v>
      </c>
    </row>
    <row r="537" s="12" customFormat="1">
      <c r="A537" s="12"/>
      <c r="B537" s="199"/>
      <c r="C537" s="12"/>
      <c r="D537" s="185" t="s">
        <v>386</v>
      </c>
      <c r="E537" s="200" t="s">
        <v>1691</v>
      </c>
      <c r="F537" s="201" t="s">
        <v>1692</v>
      </c>
      <c r="G537" s="12"/>
      <c r="H537" s="202">
        <v>4.7809999999999997</v>
      </c>
      <c r="I537" s="203"/>
      <c r="J537" s="12"/>
      <c r="K537" s="12"/>
      <c r="L537" s="199"/>
      <c r="M537" s="204"/>
      <c r="N537" s="205"/>
      <c r="O537" s="205"/>
      <c r="P537" s="205"/>
      <c r="Q537" s="205"/>
      <c r="R537" s="205"/>
      <c r="S537" s="205"/>
      <c r="T537" s="206"/>
      <c r="U537" s="12"/>
      <c r="V537" s="12"/>
      <c r="W537" s="12"/>
      <c r="X537" s="12"/>
      <c r="Y537" s="12"/>
      <c r="Z537" s="12"/>
      <c r="AA537" s="12"/>
      <c r="AB537" s="12"/>
      <c r="AC537" s="12"/>
      <c r="AD537" s="12"/>
      <c r="AE537" s="12"/>
      <c r="AT537" s="200" t="s">
        <v>386</v>
      </c>
      <c r="AU537" s="200" t="s">
        <v>80</v>
      </c>
      <c r="AV537" s="12" t="s">
        <v>86</v>
      </c>
      <c r="AW537" s="12" t="s">
        <v>30</v>
      </c>
      <c r="AX537" s="12" t="s">
        <v>73</v>
      </c>
      <c r="AY537" s="200" t="s">
        <v>131</v>
      </c>
    </row>
    <row r="538" s="12" customFormat="1">
      <c r="A538" s="12"/>
      <c r="B538" s="199"/>
      <c r="C538" s="12"/>
      <c r="D538" s="185" t="s">
        <v>386</v>
      </c>
      <c r="E538" s="200" t="s">
        <v>973</v>
      </c>
      <c r="F538" s="201" t="s">
        <v>1693</v>
      </c>
      <c r="G538" s="12"/>
      <c r="H538" s="202">
        <v>59.520000000000003</v>
      </c>
      <c r="I538" s="203"/>
      <c r="J538" s="12"/>
      <c r="K538" s="12"/>
      <c r="L538" s="199"/>
      <c r="M538" s="204"/>
      <c r="N538" s="205"/>
      <c r="O538" s="205"/>
      <c r="P538" s="205"/>
      <c r="Q538" s="205"/>
      <c r="R538" s="205"/>
      <c r="S538" s="205"/>
      <c r="T538" s="206"/>
      <c r="U538" s="12"/>
      <c r="V538" s="12"/>
      <c r="W538" s="12"/>
      <c r="X538" s="12"/>
      <c r="Y538" s="12"/>
      <c r="Z538" s="12"/>
      <c r="AA538" s="12"/>
      <c r="AB538" s="12"/>
      <c r="AC538" s="12"/>
      <c r="AD538" s="12"/>
      <c r="AE538" s="12"/>
      <c r="AT538" s="200" t="s">
        <v>386</v>
      </c>
      <c r="AU538" s="200" t="s">
        <v>80</v>
      </c>
      <c r="AV538" s="12" t="s">
        <v>86</v>
      </c>
      <c r="AW538" s="12" t="s">
        <v>30</v>
      </c>
      <c r="AX538" s="12" t="s">
        <v>73</v>
      </c>
      <c r="AY538" s="200" t="s">
        <v>131</v>
      </c>
    </row>
    <row r="539" s="12" customFormat="1">
      <c r="A539" s="12"/>
      <c r="B539" s="199"/>
      <c r="C539" s="12"/>
      <c r="D539" s="185" t="s">
        <v>386</v>
      </c>
      <c r="E539" s="200" t="s">
        <v>987</v>
      </c>
      <c r="F539" s="201" t="s">
        <v>1694</v>
      </c>
      <c r="G539" s="12"/>
      <c r="H539" s="202">
        <v>43.991999999999997</v>
      </c>
      <c r="I539" s="203"/>
      <c r="J539" s="12"/>
      <c r="K539" s="12"/>
      <c r="L539" s="199"/>
      <c r="M539" s="204"/>
      <c r="N539" s="205"/>
      <c r="O539" s="205"/>
      <c r="P539" s="205"/>
      <c r="Q539" s="205"/>
      <c r="R539" s="205"/>
      <c r="S539" s="205"/>
      <c r="T539" s="206"/>
      <c r="U539" s="12"/>
      <c r="V539" s="12"/>
      <c r="W539" s="12"/>
      <c r="X539" s="12"/>
      <c r="Y539" s="12"/>
      <c r="Z539" s="12"/>
      <c r="AA539" s="12"/>
      <c r="AB539" s="12"/>
      <c r="AC539" s="12"/>
      <c r="AD539" s="12"/>
      <c r="AE539" s="12"/>
      <c r="AT539" s="200" t="s">
        <v>386</v>
      </c>
      <c r="AU539" s="200" t="s">
        <v>80</v>
      </c>
      <c r="AV539" s="12" t="s">
        <v>86</v>
      </c>
      <c r="AW539" s="12" t="s">
        <v>30</v>
      </c>
      <c r="AX539" s="12" t="s">
        <v>73</v>
      </c>
      <c r="AY539" s="200" t="s">
        <v>131</v>
      </c>
    </row>
    <row r="540" s="12" customFormat="1">
      <c r="A540" s="12"/>
      <c r="B540" s="199"/>
      <c r="C540" s="12"/>
      <c r="D540" s="185" t="s">
        <v>386</v>
      </c>
      <c r="E540" s="200" t="s">
        <v>995</v>
      </c>
      <c r="F540" s="201" t="s">
        <v>1695</v>
      </c>
      <c r="G540" s="12"/>
      <c r="H540" s="202">
        <v>76.730999999999995</v>
      </c>
      <c r="I540" s="203"/>
      <c r="J540" s="12"/>
      <c r="K540" s="12"/>
      <c r="L540" s="199"/>
      <c r="M540" s="204"/>
      <c r="N540" s="205"/>
      <c r="O540" s="205"/>
      <c r="P540" s="205"/>
      <c r="Q540" s="205"/>
      <c r="R540" s="205"/>
      <c r="S540" s="205"/>
      <c r="T540" s="206"/>
      <c r="U540" s="12"/>
      <c r="V540" s="12"/>
      <c r="W540" s="12"/>
      <c r="X540" s="12"/>
      <c r="Y540" s="12"/>
      <c r="Z540" s="12"/>
      <c r="AA540" s="12"/>
      <c r="AB540" s="12"/>
      <c r="AC540" s="12"/>
      <c r="AD540" s="12"/>
      <c r="AE540" s="12"/>
      <c r="AT540" s="200" t="s">
        <v>386</v>
      </c>
      <c r="AU540" s="200" t="s">
        <v>80</v>
      </c>
      <c r="AV540" s="12" t="s">
        <v>86</v>
      </c>
      <c r="AW540" s="12" t="s">
        <v>30</v>
      </c>
      <c r="AX540" s="12" t="s">
        <v>73</v>
      </c>
      <c r="AY540" s="200" t="s">
        <v>131</v>
      </c>
    </row>
    <row r="541" s="12" customFormat="1">
      <c r="A541" s="12"/>
      <c r="B541" s="199"/>
      <c r="C541" s="12"/>
      <c r="D541" s="185" t="s">
        <v>386</v>
      </c>
      <c r="E541" s="200" t="s">
        <v>1002</v>
      </c>
      <c r="F541" s="201" t="s">
        <v>1696</v>
      </c>
      <c r="G541" s="12"/>
      <c r="H541" s="202">
        <v>60.759999999999998</v>
      </c>
      <c r="I541" s="203"/>
      <c r="J541" s="12"/>
      <c r="K541" s="12"/>
      <c r="L541" s="199"/>
      <c r="M541" s="204"/>
      <c r="N541" s="205"/>
      <c r="O541" s="205"/>
      <c r="P541" s="205"/>
      <c r="Q541" s="205"/>
      <c r="R541" s="205"/>
      <c r="S541" s="205"/>
      <c r="T541" s="206"/>
      <c r="U541" s="12"/>
      <c r="V541" s="12"/>
      <c r="W541" s="12"/>
      <c r="X541" s="12"/>
      <c r="Y541" s="12"/>
      <c r="Z541" s="12"/>
      <c r="AA541" s="12"/>
      <c r="AB541" s="12"/>
      <c r="AC541" s="12"/>
      <c r="AD541" s="12"/>
      <c r="AE541" s="12"/>
      <c r="AT541" s="200" t="s">
        <v>386</v>
      </c>
      <c r="AU541" s="200" t="s">
        <v>80</v>
      </c>
      <c r="AV541" s="12" t="s">
        <v>86</v>
      </c>
      <c r="AW541" s="12" t="s">
        <v>30</v>
      </c>
      <c r="AX541" s="12" t="s">
        <v>73</v>
      </c>
      <c r="AY541" s="200" t="s">
        <v>131</v>
      </c>
    </row>
    <row r="542" s="12" customFormat="1">
      <c r="A542" s="12"/>
      <c r="B542" s="199"/>
      <c r="C542" s="12"/>
      <c r="D542" s="185" t="s">
        <v>386</v>
      </c>
      <c r="E542" s="200" t="s">
        <v>1697</v>
      </c>
      <c r="F542" s="201" t="s">
        <v>1698</v>
      </c>
      <c r="G542" s="12"/>
      <c r="H542" s="202">
        <v>245.78399999999999</v>
      </c>
      <c r="I542" s="203"/>
      <c r="J542" s="12"/>
      <c r="K542" s="12"/>
      <c r="L542" s="199"/>
      <c r="M542" s="204"/>
      <c r="N542" s="205"/>
      <c r="O542" s="205"/>
      <c r="P542" s="205"/>
      <c r="Q542" s="205"/>
      <c r="R542" s="205"/>
      <c r="S542" s="205"/>
      <c r="T542" s="206"/>
      <c r="U542" s="12"/>
      <c r="V542" s="12"/>
      <c r="W542" s="12"/>
      <c r="X542" s="12"/>
      <c r="Y542" s="12"/>
      <c r="Z542" s="12"/>
      <c r="AA542" s="12"/>
      <c r="AB542" s="12"/>
      <c r="AC542" s="12"/>
      <c r="AD542" s="12"/>
      <c r="AE542" s="12"/>
      <c r="AT542" s="200" t="s">
        <v>386</v>
      </c>
      <c r="AU542" s="200" t="s">
        <v>80</v>
      </c>
      <c r="AV542" s="12" t="s">
        <v>86</v>
      </c>
      <c r="AW542" s="12" t="s">
        <v>30</v>
      </c>
      <c r="AX542" s="12" t="s">
        <v>80</v>
      </c>
      <c r="AY542" s="200" t="s">
        <v>131</v>
      </c>
    </row>
    <row r="543" s="2" customFormat="1" ht="16.5" customHeight="1">
      <c r="A543" s="35"/>
      <c r="B543" s="171"/>
      <c r="C543" s="172" t="s">
        <v>1699</v>
      </c>
      <c r="D543" s="172" t="s">
        <v>132</v>
      </c>
      <c r="E543" s="173" t="s">
        <v>1700</v>
      </c>
      <c r="F543" s="174" t="s">
        <v>1701</v>
      </c>
      <c r="G543" s="175" t="s">
        <v>446</v>
      </c>
      <c r="H543" s="176">
        <v>81.718000000000004</v>
      </c>
      <c r="I543" s="177"/>
      <c r="J543" s="178">
        <f>ROUND(I543*H543,2)</f>
        <v>0</v>
      </c>
      <c r="K543" s="174" t="s">
        <v>381</v>
      </c>
      <c r="L543" s="36"/>
      <c r="M543" s="179" t="s">
        <v>1</v>
      </c>
      <c r="N543" s="180" t="s">
        <v>38</v>
      </c>
      <c r="O543" s="74"/>
      <c r="P543" s="181">
        <f>O543*H543</f>
        <v>0</v>
      </c>
      <c r="Q543" s="181">
        <v>0.12171</v>
      </c>
      <c r="R543" s="181">
        <f>Q543*H543</f>
        <v>9.945897780000001</v>
      </c>
      <c r="S543" s="181">
        <v>2.3999999999999999</v>
      </c>
      <c r="T543" s="182">
        <f>S543*H543</f>
        <v>196.1232</v>
      </c>
      <c r="U543" s="35"/>
      <c r="V543" s="35"/>
      <c r="W543" s="35"/>
      <c r="X543" s="35"/>
      <c r="Y543" s="35"/>
      <c r="Z543" s="35"/>
      <c r="AA543" s="35"/>
      <c r="AB543" s="35"/>
      <c r="AC543" s="35"/>
      <c r="AD543" s="35"/>
      <c r="AE543" s="35"/>
      <c r="AR543" s="183" t="s">
        <v>130</v>
      </c>
      <c r="AT543" s="183" t="s">
        <v>132</v>
      </c>
      <c r="AU543" s="183" t="s">
        <v>80</v>
      </c>
      <c r="AY543" s="16" t="s">
        <v>131</v>
      </c>
      <c r="BE543" s="184">
        <f>IF(N543="základní",J543,0)</f>
        <v>0</v>
      </c>
      <c r="BF543" s="184">
        <f>IF(N543="snížená",J543,0)</f>
        <v>0</v>
      </c>
      <c r="BG543" s="184">
        <f>IF(N543="zákl. přenesená",J543,0)</f>
        <v>0</v>
      </c>
      <c r="BH543" s="184">
        <f>IF(N543="sníž. přenesená",J543,0)</f>
        <v>0</v>
      </c>
      <c r="BI543" s="184">
        <f>IF(N543="nulová",J543,0)</f>
        <v>0</v>
      </c>
      <c r="BJ543" s="16" t="s">
        <v>80</v>
      </c>
      <c r="BK543" s="184">
        <f>ROUND(I543*H543,2)</f>
        <v>0</v>
      </c>
      <c r="BL543" s="16" t="s">
        <v>130</v>
      </c>
      <c r="BM543" s="183" t="s">
        <v>1702</v>
      </c>
    </row>
    <row r="544" s="2" customFormat="1">
      <c r="A544" s="35"/>
      <c r="B544" s="36"/>
      <c r="C544" s="35"/>
      <c r="D544" s="185" t="s">
        <v>138</v>
      </c>
      <c r="E544" s="35"/>
      <c r="F544" s="186" t="s">
        <v>1703</v>
      </c>
      <c r="G544" s="35"/>
      <c r="H544" s="35"/>
      <c r="I544" s="187"/>
      <c r="J544" s="35"/>
      <c r="K544" s="35"/>
      <c r="L544" s="36"/>
      <c r="M544" s="188"/>
      <c r="N544" s="189"/>
      <c r="O544" s="74"/>
      <c r="P544" s="74"/>
      <c r="Q544" s="74"/>
      <c r="R544" s="74"/>
      <c r="S544" s="74"/>
      <c r="T544" s="75"/>
      <c r="U544" s="35"/>
      <c r="V544" s="35"/>
      <c r="W544" s="35"/>
      <c r="X544" s="35"/>
      <c r="Y544" s="35"/>
      <c r="Z544" s="35"/>
      <c r="AA544" s="35"/>
      <c r="AB544" s="35"/>
      <c r="AC544" s="35"/>
      <c r="AD544" s="35"/>
      <c r="AE544" s="35"/>
      <c r="AT544" s="16" t="s">
        <v>138</v>
      </c>
      <c r="AU544" s="16" t="s">
        <v>80</v>
      </c>
    </row>
    <row r="545" s="2" customFormat="1">
      <c r="A545" s="35"/>
      <c r="B545" s="36"/>
      <c r="C545" s="35"/>
      <c r="D545" s="197" t="s">
        <v>384</v>
      </c>
      <c r="E545" s="35"/>
      <c r="F545" s="198" t="s">
        <v>1704</v>
      </c>
      <c r="G545" s="35"/>
      <c r="H545" s="35"/>
      <c r="I545" s="187"/>
      <c r="J545" s="35"/>
      <c r="K545" s="35"/>
      <c r="L545" s="36"/>
      <c r="M545" s="188"/>
      <c r="N545" s="189"/>
      <c r="O545" s="74"/>
      <c r="P545" s="74"/>
      <c r="Q545" s="74"/>
      <c r="R545" s="74"/>
      <c r="S545" s="74"/>
      <c r="T545" s="75"/>
      <c r="U545" s="35"/>
      <c r="V545" s="35"/>
      <c r="W545" s="35"/>
      <c r="X545" s="35"/>
      <c r="Y545" s="35"/>
      <c r="Z545" s="35"/>
      <c r="AA545" s="35"/>
      <c r="AB545" s="35"/>
      <c r="AC545" s="35"/>
      <c r="AD545" s="35"/>
      <c r="AE545" s="35"/>
      <c r="AT545" s="16" t="s">
        <v>384</v>
      </c>
      <c r="AU545" s="16" t="s">
        <v>80</v>
      </c>
    </row>
    <row r="546" s="12" customFormat="1">
      <c r="A546" s="12"/>
      <c r="B546" s="199"/>
      <c r="C546" s="12"/>
      <c r="D546" s="185" t="s">
        <v>386</v>
      </c>
      <c r="E546" s="200" t="s">
        <v>1705</v>
      </c>
      <c r="F546" s="201" t="s">
        <v>1706</v>
      </c>
      <c r="G546" s="12"/>
      <c r="H546" s="202">
        <v>49.898000000000003</v>
      </c>
      <c r="I546" s="203"/>
      <c r="J546" s="12"/>
      <c r="K546" s="12"/>
      <c r="L546" s="199"/>
      <c r="M546" s="204"/>
      <c r="N546" s="205"/>
      <c r="O546" s="205"/>
      <c r="P546" s="205"/>
      <c r="Q546" s="205"/>
      <c r="R546" s="205"/>
      <c r="S546" s="205"/>
      <c r="T546" s="206"/>
      <c r="U546" s="12"/>
      <c r="V546" s="12"/>
      <c r="W546" s="12"/>
      <c r="X546" s="12"/>
      <c r="Y546" s="12"/>
      <c r="Z546" s="12"/>
      <c r="AA546" s="12"/>
      <c r="AB546" s="12"/>
      <c r="AC546" s="12"/>
      <c r="AD546" s="12"/>
      <c r="AE546" s="12"/>
      <c r="AT546" s="200" t="s">
        <v>386</v>
      </c>
      <c r="AU546" s="200" t="s">
        <v>80</v>
      </c>
      <c r="AV546" s="12" t="s">
        <v>86</v>
      </c>
      <c r="AW546" s="12" t="s">
        <v>30</v>
      </c>
      <c r="AX546" s="12" t="s">
        <v>73</v>
      </c>
      <c r="AY546" s="200" t="s">
        <v>131</v>
      </c>
    </row>
    <row r="547" s="12" customFormat="1">
      <c r="A547" s="12"/>
      <c r="B547" s="199"/>
      <c r="C547" s="12"/>
      <c r="D547" s="185" t="s">
        <v>386</v>
      </c>
      <c r="E547" s="200" t="s">
        <v>975</v>
      </c>
      <c r="F547" s="201" t="s">
        <v>1707</v>
      </c>
      <c r="G547" s="12"/>
      <c r="H547" s="202">
        <v>31.82</v>
      </c>
      <c r="I547" s="203"/>
      <c r="J547" s="12"/>
      <c r="K547" s="12"/>
      <c r="L547" s="199"/>
      <c r="M547" s="204"/>
      <c r="N547" s="205"/>
      <c r="O547" s="205"/>
      <c r="P547" s="205"/>
      <c r="Q547" s="205"/>
      <c r="R547" s="205"/>
      <c r="S547" s="205"/>
      <c r="T547" s="206"/>
      <c r="U547" s="12"/>
      <c r="V547" s="12"/>
      <c r="W547" s="12"/>
      <c r="X547" s="12"/>
      <c r="Y547" s="12"/>
      <c r="Z547" s="12"/>
      <c r="AA547" s="12"/>
      <c r="AB547" s="12"/>
      <c r="AC547" s="12"/>
      <c r="AD547" s="12"/>
      <c r="AE547" s="12"/>
      <c r="AT547" s="200" t="s">
        <v>386</v>
      </c>
      <c r="AU547" s="200" t="s">
        <v>80</v>
      </c>
      <c r="AV547" s="12" t="s">
        <v>86</v>
      </c>
      <c r="AW547" s="12" t="s">
        <v>30</v>
      </c>
      <c r="AX547" s="12" t="s">
        <v>73</v>
      </c>
      <c r="AY547" s="200" t="s">
        <v>131</v>
      </c>
    </row>
    <row r="548" s="12" customFormat="1">
      <c r="A548" s="12"/>
      <c r="B548" s="199"/>
      <c r="C548" s="12"/>
      <c r="D548" s="185" t="s">
        <v>386</v>
      </c>
      <c r="E548" s="200" t="s">
        <v>1708</v>
      </c>
      <c r="F548" s="201" t="s">
        <v>1709</v>
      </c>
      <c r="G548" s="12"/>
      <c r="H548" s="202">
        <v>81.718000000000004</v>
      </c>
      <c r="I548" s="203"/>
      <c r="J548" s="12"/>
      <c r="K548" s="12"/>
      <c r="L548" s="199"/>
      <c r="M548" s="204"/>
      <c r="N548" s="205"/>
      <c r="O548" s="205"/>
      <c r="P548" s="205"/>
      <c r="Q548" s="205"/>
      <c r="R548" s="205"/>
      <c r="S548" s="205"/>
      <c r="T548" s="206"/>
      <c r="U548" s="12"/>
      <c r="V548" s="12"/>
      <c r="W548" s="12"/>
      <c r="X548" s="12"/>
      <c r="Y548" s="12"/>
      <c r="Z548" s="12"/>
      <c r="AA548" s="12"/>
      <c r="AB548" s="12"/>
      <c r="AC548" s="12"/>
      <c r="AD548" s="12"/>
      <c r="AE548" s="12"/>
      <c r="AT548" s="200" t="s">
        <v>386</v>
      </c>
      <c r="AU548" s="200" t="s">
        <v>80</v>
      </c>
      <c r="AV548" s="12" t="s">
        <v>86</v>
      </c>
      <c r="AW548" s="12" t="s">
        <v>30</v>
      </c>
      <c r="AX548" s="12" t="s">
        <v>80</v>
      </c>
      <c r="AY548" s="200" t="s">
        <v>131</v>
      </c>
    </row>
    <row r="549" s="2" customFormat="1" ht="24.15" customHeight="1">
      <c r="A549" s="35"/>
      <c r="B549" s="171"/>
      <c r="C549" s="172" t="s">
        <v>1710</v>
      </c>
      <c r="D549" s="172" t="s">
        <v>132</v>
      </c>
      <c r="E549" s="173" t="s">
        <v>1711</v>
      </c>
      <c r="F549" s="174" t="s">
        <v>1712</v>
      </c>
      <c r="G549" s="175" t="s">
        <v>1713</v>
      </c>
      <c r="H549" s="176">
        <v>960</v>
      </c>
      <c r="I549" s="177"/>
      <c r="J549" s="178">
        <f>ROUND(I549*H549,2)</f>
        <v>0</v>
      </c>
      <c r="K549" s="174" t="s">
        <v>381</v>
      </c>
      <c r="L549" s="36"/>
      <c r="M549" s="179" t="s">
        <v>1</v>
      </c>
      <c r="N549" s="180" t="s">
        <v>38</v>
      </c>
      <c r="O549" s="74"/>
      <c r="P549" s="181">
        <f>O549*H549</f>
        <v>0</v>
      </c>
      <c r="Q549" s="181">
        <v>0</v>
      </c>
      <c r="R549" s="181">
        <f>Q549*H549</f>
        <v>0</v>
      </c>
      <c r="S549" s="181">
        <v>0.001</v>
      </c>
      <c r="T549" s="182">
        <f>S549*H549</f>
        <v>0.95999999999999996</v>
      </c>
      <c r="U549" s="35"/>
      <c r="V549" s="35"/>
      <c r="W549" s="35"/>
      <c r="X549" s="35"/>
      <c r="Y549" s="35"/>
      <c r="Z549" s="35"/>
      <c r="AA549" s="35"/>
      <c r="AB549" s="35"/>
      <c r="AC549" s="35"/>
      <c r="AD549" s="35"/>
      <c r="AE549" s="35"/>
      <c r="AR549" s="183" t="s">
        <v>130</v>
      </c>
      <c r="AT549" s="183" t="s">
        <v>132</v>
      </c>
      <c r="AU549" s="183" t="s">
        <v>80</v>
      </c>
      <c r="AY549" s="16" t="s">
        <v>131</v>
      </c>
      <c r="BE549" s="184">
        <f>IF(N549="základní",J549,0)</f>
        <v>0</v>
      </c>
      <c r="BF549" s="184">
        <f>IF(N549="snížená",J549,0)</f>
        <v>0</v>
      </c>
      <c r="BG549" s="184">
        <f>IF(N549="zákl. přenesená",J549,0)</f>
        <v>0</v>
      </c>
      <c r="BH549" s="184">
        <f>IF(N549="sníž. přenesená",J549,0)</f>
        <v>0</v>
      </c>
      <c r="BI549" s="184">
        <f>IF(N549="nulová",J549,0)</f>
        <v>0</v>
      </c>
      <c r="BJ549" s="16" t="s">
        <v>80</v>
      </c>
      <c r="BK549" s="184">
        <f>ROUND(I549*H549,2)</f>
        <v>0</v>
      </c>
      <c r="BL549" s="16" t="s">
        <v>130</v>
      </c>
      <c r="BM549" s="183" t="s">
        <v>1714</v>
      </c>
    </row>
    <row r="550" s="2" customFormat="1">
      <c r="A550" s="35"/>
      <c r="B550" s="36"/>
      <c r="C550" s="35"/>
      <c r="D550" s="185" t="s">
        <v>138</v>
      </c>
      <c r="E550" s="35"/>
      <c r="F550" s="186" t="s">
        <v>1715</v>
      </c>
      <c r="G550" s="35"/>
      <c r="H550" s="35"/>
      <c r="I550" s="187"/>
      <c r="J550" s="35"/>
      <c r="K550" s="35"/>
      <c r="L550" s="36"/>
      <c r="M550" s="188"/>
      <c r="N550" s="189"/>
      <c r="O550" s="74"/>
      <c r="P550" s="74"/>
      <c r="Q550" s="74"/>
      <c r="R550" s="74"/>
      <c r="S550" s="74"/>
      <c r="T550" s="75"/>
      <c r="U550" s="35"/>
      <c r="V550" s="35"/>
      <c r="W550" s="35"/>
      <c r="X550" s="35"/>
      <c r="Y550" s="35"/>
      <c r="Z550" s="35"/>
      <c r="AA550" s="35"/>
      <c r="AB550" s="35"/>
      <c r="AC550" s="35"/>
      <c r="AD550" s="35"/>
      <c r="AE550" s="35"/>
      <c r="AT550" s="16" t="s">
        <v>138</v>
      </c>
      <c r="AU550" s="16" t="s">
        <v>80</v>
      </c>
    </row>
    <row r="551" s="2" customFormat="1">
      <c r="A551" s="35"/>
      <c r="B551" s="36"/>
      <c r="C551" s="35"/>
      <c r="D551" s="197" t="s">
        <v>384</v>
      </c>
      <c r="E551" s="35"/>
      <c r="F551" s="198" t="s">
        <v>1716</v>
      </c>
      <c r="G551" s="35"/>
      <c r="H551" s="35"/>
      <c r="I551" s="187"/>
      <c r="J551" s="35"/>
      <c r="K551" s="35"/>
      <c r="L551" s="36"/>
      <c r="M551" s="188"/>
      <c r="N551" s="189"/>
      <c r="O551" s="74"/>
      <c r="P551" s="74"/>
      <c r="Q551" s="74"/>
      <c r="R551" s="74"/>
      <c r="S551" s="74"/>
      <c r="T551" s="75"/>
      <c r="U551" s="35"/>
      <c r="V551" s="35"/>
      <c r="W551" s="35"/>
      <c r="X551" s="35"/>
      <c r="Y551" s="35"/>
      <c r="Z551" s="35"/>
      <c r="AA551" s="35"/>
      <c r="AB551" s="35"/>
      <c r="AC551" s="35"/>
      <c r="AD551" s="35"/>
      <c r="AE551" s="35"/>
      <c r="AT551" s="16" t="s">
        <v>384</v>
      </c>
      <c r="AU551" s="16" t="s">
        <v>80</v>
      </c>
    </row>
    <row r="552" s="12" customFormat="1">
      <c r="A552" s="12"/>
      <c r="B552" s="199"/>
      <c r="C552" s="12"/>
      <c r="D552" s="185" t="s">
        <v>386</v>
      </c>
      <c r="E552" s="200" t="s">
        <v>952</v>
      </c>
      <c r="F552" s="201" t="s">
        <v>1717</v>
      </c>
      <c r="G552" s="12"/>
      <c r="H552" s="202">
        <v>960</v>
      </c>
      <c r="I552" s="203"/>
      <c r="J552" s="12"/>
      <c r="K552" s="12"/>
      <c r="L552" s="199"/>
      <c r="M552" s="204"/>
      <c r="N552" s="205"/>
      <c r="O552" s="205"/>
      <c r="P552" s="205"/>
      <c r="Q552" s="205"/>
      <c r="R552" s="205"/>
      <c r="S552" s="205"/>
      <c r="T552" s="206"/>
      <c r="U552" s="12"/>
      <c r="V552" s="12"/>
      <c r="W552" s="12"/>
      <c r="X552" s="12"/>
      <c r="Y552" s="12"/>
      <c r="Z552" s="12"/>
      <c r="AA552" s="12"/>
      <c r="AB552" s="12"/>
      <c r="AC552" s="12"/>
      <c r="AD552" s="12"/>
      <c r="AE552" s="12"/>
      <c r="AT552" s="200" t="s">
        <v>386</v>
      </c>
      <c r="AU552" s="200" t="s">
        <v>80</v>
      </c>
      <c r="AV552" s="12" t="s">
        <v>86</v>
      </c>
      <c r="AW552" s="12" t="s">
        <v>30</v>
      </c>
      <c r="AX552" s="12" t="s">
        <v>80</v>
      </c>
      <c r="AY552" s="200" t="s">
        <v>131</v>
      </c>
    </row>
    <row r="553" s="2" customFormat="1" ht="24.15" customHeight="1">
      <c r="A553" s="35"/>
      <c r="B553" s="171"/>
      <c r="C553" s="172" t="s">
        <v>1718</v>
      </c>
      <c r="D553" s="172" t="s">
        <v>132</v>
      </c>
      <c r="E553" s="173" t="s">
        <v>1719</v>
      </c>
      <c r="F553" s="174" t="s">
        <v>1720</v>
      </c>
      <c r="G553" s="175" t="s">
        <v>1713</v>
      </c>
      <c r="H553" s="176">
        <v>1663.8</v>
      </c>
      <c r="I553" s="177"/>
      <c r="J553" s="178">
        <f>ROUND(I553*H553,2)</f>
        <v>0</v>
      </c>
      <c r="K553" s="174" t="s">
        <v>381</v>
      </c>
      <c r="L553" s="36"/>
      <c r="M553" s="179" t="s">
        <v>1</v>
      </c>
      <c r="N553" s="180" t="s">
        <v>38</v>
      </c>
      <c r="O553" s="74"/>
      <c r="P553" s="181">
        <f>O553*H553</f>
        <v>0</v>
      </c>
      <c r="Q553" s="181">
        <v>0</v>
      </c>
      <c r="R553" s="181">
        <f>Q553*H553</f>
        <v>0</v>
      </c>
      <c r="S553" s="181">
        <v>0.001</v>
      </c>
      <c r="T553" s="182">
        <f>S553*H553</f>
        <v>1.6638</v>
      </c>
      <c r="U553" s="35"/>
      <c r="V553" s="35"/>
      <c r="W553" s="35"/>
      <c r="X553" s="35"/>
      <c r="Y553" s="35"/>
      <c r="Z553" s="35"/>
      <c r="AA553" s="35"/>
      <c r="AB553" s="35"/>
      <c r="AC553" s="35"/>
      <c r="AD553" s="35"/>
      <c r="AE553" s="35"/>
      <c r="AR553" s="183" t="s">
        <v>130</v>
      </c>
      <c r="AT553" s="183" t="s">
        <v>132</v>
      </c>
      <c r="AU553" s="183" t="s">
        <v>80</v>
      </c>
      <c r="AY553" s="16" t="s">
        <v>131</v>
      </c>
      <c r="BE553" s="184">
        <f>IF(N553="základní",J553,0)</f>
        <v>0</v>
      </c>
      <c r="BF553" s="184">
        <f>IF(N553="snížená",J553,0)</f>
        <v>0</v>
      </c>
      <c r="BG553" s="184">
        <f>IF(N553="zákl. přenesená",J553,0)</f>
        <v>0</v>
      </c>
      <c r="BH553" s="184">
        <f>IF(N553="sníž. přenesená",J553,0)</f>
        <v>0</v>
      </c>
      <c r="BI553" s="184">
        <f>IF(N553="nulová",J553,0)</f>
        <v>0</v>
      </c>
      <c r="BJ553" s="16" t="s">
        <v>80</v>
      </c>
      <c r="BK553" s="184">
        <f>ROUND(I553*H553,2)</f>
        <v>0</v>
      </c>
      <c r="BL553" s="16" t="s">
        <v>130</v>
      </c>
      <c r="BM553" s="183" t="s">
        <v>1721</v>
      </c>
    </row>
    <row r="554" s="2" customFormat="1">
      <c r="A554" s="35"/>
      <c r="B554" s="36"/>
      <c r="C554" s="35"/>
      <c r="D554" s="185" t="s">
        <v>138</v>
      </c>
      <c r="E554" s="35"/>
      <c r="F554" s="186" t="s">
        <v>1722</v>
      </c>
      <c r="G554" s="35"/>
      <c r="H554" s="35"/>
      <c r="I554" s="187"/>
      <c r="J554" s="35"/>
      <c r="K554" s="35"/>
      <c r="L554" s="36"/>
      <c r="M554" s="188"/>
      <c r="N554" s="189"/>
      <c r="O554" s="74"/>
      <c r="P554" s="74"/>
      <c r="Q554" s="74"/>
      <c r="R554" s="74"/>
      <c r="S554" s="74"/>
      <c r="T554" s="75"/>
      <c r="U554" s="35"/>
      <c r="V554" s="35"/>
      <c r="W554" s="35"/>
      <c r="X554" s="35"/>
      <c r="Y554" s="35"/>
      <c r="Z554" s="35"/>
      <c r="AA554" s="35"/>
      <c r="AB554" s="35"/>
      <c r="AC554" s="35"/>
      <c r="AD554" s="35"/>
      <c r="AE554" s="35"/>
      <c r="AT554" s="16" t="s">
        <v>138</v>
      </c>
      <c r="AU554" s="16" t="s">
        <v>80</v>
      </c>
    </row>
    <row r="555" s="2" customFormat="1">
      <c r="A555" s="35"/>
      <c r="B555" s="36"/>
      <c r="C555" s="35"/>
      <c r="D555" s="197" t="s">
        <v>384</v>
      </c>
      <c r="E555" s="35"/>
      <c r="F555" s="198" t="s">
        <v>1723</v>
      </c>
      <c r="G555" s="35"/>
      <c r="H555" s="35"/>
      <c r="I555" s="187"/>
      <c r="J555" s="35"/>
      <c r="K555" s="35"/>
      <c r="L555" s="36"/>
      <c r="M555" s="188"/>
      <c r="N555" s="189"/>
      <c r="O555" s="74"/>
      <c r="P555" s="74"/>
      <c r="Q555" s="74"/>
      <c r="R555" s="74"/>
      <c r="S555" s="74"/>
      <c r="T555" s="75"/>
      <c r="U555" s="35"/>
      <c r="V555" s="35"/>
      <c r="W555" s="35"/>
      <c r="X555" s="35"/>
      <c r="Y555" s="35"/>
      <c r="Z555" s="35"/>
      <c r="AA555" s="35"/>
      <c r="AB555" s="35"/>
      <c r="AC555" s="35"/>
      <c r="AD555" s="35"/>
      <c r="AE555" s="35"/>
      <c r="AT555" s="16" t="s">
        <v>384</v>
      </c>
      <c r="AU555" s="16" t="s">
        <v>80</v>
      </c>
    </row>
    <row r="556" s="12" customFormat="1">
      <c r="A556" s="12"/>
      <c r="B556" s="199"/>
      <c r="C556" s="12"/>
      <c r="D556" s="185" t="s">
        <v>386</v>
      </c>
      <c r="E556" s="200" t="s">
        <v>954</v>
      </c>
      <c r="F556" s="201" t="s">
        <v>1724</v>
      </c>
      <c r="G556" s="12"/>
      <c r="H556" s="202">
        <v>1663.8</v>
      </c>
      <c r="I556" s="203"/>
      <c r="J556" s="12"/>
      <c r="K556" s="12"/>
      <c r="L556" s="199"/>
      <c r="M556" s="204"/>
      <c r="N556" s="205"/>
      <c r="O556" s="205"/>
      <c r="P556" s="205"/>
      <c r="Q556" s="205"/>
      <c r="R556" s="205"/>
      <c r="S556" s="205"/>
      <c r="T556" s="206"/>
      <c r="U556" s="12"/>
      <c r="V556" s="12"/>
      <c r="W556" s="12"/>
      <c r="X556" s="12"/>
      <c r="Y556" s="12"/>
      <c r="Z556" s="12"/>
      <c r="AA556" s="12"/>
      <c r="AB556" s="12"/>
      <c r="AC556" s="12"/>
      <c r="AD556" s="12"/>
      <c r="AE556" s="12"/>
      <c r="AT556" s="200" t="s">
        <v>386</v>
      </c>
      <c r="AU556" s="200" t="s">
        <v>80</v>
      </c>
      <c r="AV556" s="12" t="s">
        <v>86</v>
      </c>
      <c r="AW556" s="12" t="s">
        <v>30</v>
      </c>
      <c r="AX556" s="12" t="s">
        <v>80</v>
      </c>
      <c r="AY556" s="200" t="s">
        <v>131</v>
      </c>
    </row>
    <row r="557" s="2" customFormat="1" ht="24.15" customHeight="1">
      <c r="A557" s="35"/>
      <c r="B557" s="171"/>
      <c r="C557" s="172" t="s">
        <v>1725</v>
      </c>
      <c r="D557" s="172" t="s">
        <v>132</v>
      </c>
      <c r="E557" s="173" t="s">
        <v>1726</v>
      </c>
      <c r="F557" s="174" t="s">
        <v>1727</v>
      </c>
      <c r="G557" s="175" t="s">
        <v>434</v>
      </c>
      <c r="H557" s="176">
        <v>105.333</v>
      </c>
      <c r="I557" s="177"/>
      <c r="J557" s="178">
        <f>ROUND(I557*H557,2)</f>
        <v>0</v>
      </c>
      <c r="K557" s="174" t="s">
        <v>381</v>
      </c>
      <c r="L557" s="36"/>
      <c r="M557" s="179" t="s">
        <v>1</v>
      </c>
      <c r="N557" s="180" t="s">
        <v>38</v>
      </c>
      <c r="O557" s="74"/>
      <c r="P557" s="181">
        <f>O557*H557</f>
        <v>0</v>
      </c>
      <c r="Q557" s="181">
        <v>0.00091</v>
      </c>
      <c r="R557" s="181">
        <f>Q557*H557</f>
        <v>0.095853029999999992</v>
      </c>
      <c r="S557" s="181">
        <v>0.0028</v>
      </c>
      <c r="T557" s="182">
        <f>S557*H557</f>
        <v>0.29493239999999998</v>
      </c>
      <c r="U557" s="35"/>
      <c r="V557" s="35"/>
      <c r="W557" s="35"/>
      <c r="X557" s="35"/>
      <c r="Y557" s="35"/>
      <c r="Z557" s="35"/>
      <c r="AA557" s="35"/>
      <c r="AB557" s="35"/>
      <c r="AC557" s="35"/>
      <c r="AD557" s="35"/>
      <c r="AE557" s="35"/>
      <c r="AR557" s="183" t="s">
        <v>130</v>
      </c>
      <c r="AT557" s="183" t="s">
        <v>132</v>
      </c>
      <c r="AU557" s="183" t="s">
        <v>80</v>
      </c>
      <c r="AY557" s="16" t="s">
        <v>131</v>
      </c>
      <c r="BE557" s="184">
        <f>IF(N557="základní",J557,0)</f>
        <v>0</v>
      </c>
      <c r="BF557" s="184">
        <f>IF(N557="snížená",J557,0)</f>
        <v>0</v>
      </c>
      <c r="BG557" s="184">
        <f>IF(N557="zákl. přenesená",J557,0)</f>
        <v>0</v>
      </c>
      <c r="BH557" s="184">
        <f>IF(N557="sníž. přenesená",J557,0)</f>
        <v>0</v>
      </c>
      <c r="BI557" s="184">
        <f>IF(N557="nulová",J557,0)</f>
        <v>0</v>
      </c>
      <c r="BJ557" s="16" t="s">
        <v>80</v>
      </c>
      <c r="BK557" s="184">
        <f>ROUND(I557*H557,2)</f>
        <v>0</v>
      </c>
      <c r="BL557" s="16" t="s">
        <v>130</v>
      </c>
      <c r="BM557" s="183" t="s">
        <v>1728</v>
      </c>
    </row>
    <row r="558" s="2" customFormat="1">
      <c r="A558" s="35"/>
      <c r="B558" s="36"/>
      <c r="C558" s="35"/>
      <c r="D558" s="185" t="s">
        <v>138</v>
      </c>
      <c r="E558" s="35"/>
      <c r="F558" s="186" t="s">
        <v>1729</v>
      </c>
      <c r="G558" s="35"/>
      <c r="H558" s="35"/>
      <c r="I558" s="187"/>
      <c r="J558" s="35"/>
      <c r="K558" s="35"/>
      <c r="L558" s="36"/>
      <c r="M558" s="188"/>
      <c r="N558" s="189"/>
      <c r="O558" s="74"/>
      <c r="P558" s="74"/>
      <c r="Q558" s="74"/>
      <c r="R558" s="74"/>
      <c r="S558" s="74"/>
      <c r="T558" s="75"/>
      <c r="U558" s="35"/>
      <c r="V558" s="35"/>
      <c r="W558" s="35"/>
      <c r="X558" s="35"/>
      <c r="Y558" s="35"/>
      <c r="Z558" s="35"/>
      <c r="AA558" s="35"/>
      <c r="AB558" s="35"/>
      <c r="AC558" s="35"/>
      <c r="AD558" s="35"/>
      <c r="AE558" s="35"/>
      <c r="AT558" s="16" t="s">
        <v>138</v>
      </c>
      <c r="AU558" s="16" t="s">
        <v>80</v>
      </c>
    </row>
    <row r="559" s="2" customFormat="1">
      <c r="A559" s="35"/>
      <c r="B559" s="36"/>
      <c r="C559" s="35"/>
      <c r="D559" s="197" t="s">
        <v>384</v>
      </c>
      <c r="E559" s="35"/>
      <c r="F559" s="198" t="s">
        <v>1730</v>
      </c>
      <c r="G559" s="35"/>
      <c r="H559" s="35"/>
      <c r="I559" s="187"/>
      <c r="J559" s="35"/>
      <c r="K559" s="35"/>
      <c r="L559" s="36"/>
      <c r="M559" s="188"/>
      <c r="N559" s="189"/>
      <c r="O559" s="74"/>
      <c r="P559" s="74"/>
      <c r="Q559" s="74"/>
      <c r="R559" s="74"/>
      <c r="S559" s="74"/>
      <c r="T559" s="75"/>
      <c r="U559" s="35"/>
      <c r="V559" s="35"/>
      <c r="W559" s="35"/>
      <c r="X559" s="35"/>
      <c r="Y559" s="35"/>
      <c r="Z559" s="35"/>
      <c r="AA559" s="35"/>
      <c r="AB559" s="35"/>
      <c r="AC559" s="35"/>
      <c r="AD559" s="35"/>
      <c r="AE559" s="35"/>
      <c r="AT559" s="16" t="s">
        <v>384</v>
      </c>
      <c r="AU559" s="16" t="s">
        <v>80</v>
      </c>
    </row>
    <row r="560" s="12" customFormat="1">
      <c r="A560" s="12"/>
      <c r="B560" s="199"/>
      <c r="C560" s="12"/>
      <c r="D560" s="185" t="s">
        <v>386</v>
      </c>
      <c r="E560" s="200" t="s">
        <v>1731</v>
      </c>
      <c r="F560" s="201" t="s">
        <v>1732</v>
      </c>
      <c r="G560" s="12"/>
      <c r="H560" s="202">
        <v>105.333</v>
      </c>
      <c r="I560" s="203"/>
      <c r="J560" s="12"/>
      <c r="K560" s="12"/>
      <c r="L560" s="199"/>
      <c r="M560" s="204"/>
      <c r="N560" s="205"/>
      <c r="O560" s="205"/>
      <c r="P560" s="205"/>
      <c r="Q560" s="205"/>
      <c r="R560" s="205"/>
      <c r="S560" s="205"/>
      <c r="T560" s="206"/>
      <c r="U560" s="12"/>
      <c r="V560" s="12"/>
      <c r="W560" s="12"/>
      <c r="X560" s="12"/>
      <c r="Y560" s="12"/>
      <c r="Z560" s="12"/>
      <c r="AA560" s="12"/>
      <c r="AB560" s="12"/>
      <c r="AC560" s="12"/>
      <c r="AD560" s="12"/>
      <c r="AE560" s="12"/>
      <c r="AT560" s="200" t="s">
        <v>386</v>
      </c>
      <c r="AU560" s="200" t="s">
        <v>80</v>
      </c>
      <c r="AV560" s="12" t="s">
        <v>86</v>
      </c>
      <c r="AW560" s="12" t="s">
        <v>30</v>
      </c>
      <c r="AX560" s="12" t="s">
        <v>80</v>
      </c>
      <c r="AY560" s="200" t="s">
        <v>131</v>
      </c>
    </row>
    <row r="561" s="2" customFormat="1" ht="24.15" customHeight="1">
      <c r="A561" s="35"/>
      <c r="B561" s="171"/>
      <c r="C561" s="172" t="s">
        <v>1733</v>
      </c>
      <c r="D561" s="172" t="s">
        <v>132</v>
      </c>
      <c r="E561" s="173" t="s">
        <v>1734</v>
      </c>
      <c r="F561" s="174" t="s">
        <v>1735</v>
      </c>
      <c r="G561" s="175" t="s">
        <v>434</v>
      </c>
      <c r="H561" s="176">
        <v>104.667</v>
      </c>
      <c r="I561" s="177"/>
      <c r="J561" s="178">
        <f>ROUND(I561*H561,2)</f>
        <v>0</v>
      </c>
      <c r="K561" s="174" t="s">
        <v>381</v>
      </c>
      <c r="L561" s="36"/>
      <c r="M561" s="179" t="s">
        <v>1</v>
      </c>
      <c r="N561" s="180" t="s">
        <v>38</v>
      </c>
      <c r="O561" s="74"/>
      <c r="P561" s="181">
        <f>O561*H561</f>
        <v>0</v>
      </c>
      <c r="Q561" s="181">
        <v>0.0011299999999999999</v>
      </c>
      <c r="R561" s="181">
        <f>Q561*H561</f>
        <v>0.11827370999999999</v>
      </c>
      <c r="S561" s="181">
        <v>0.010999999999999999</v>
      </c>
      <c r="T561" s="182">
        <f>S561*H561</f>
        <v>1.1513370000000001</v>
      </c>
      <c r="U561" s="35"/>
      <c r="V561" s="35"/>
      <c r="W561" s="35"/>
      <c r="X561" s="35"/>
      <c r="Y561" s="35"/>
      <c r="Z561" s="35"/>
      <c r="AA561" s="35"/>
      <c r="AB561" s="35"/>
      <c r="AC561" s="35"/>
      <c r="AD561" s="35"/>
      <c r="AE561" s="35"/>
      <c r="AR561" s="183" t="s">
        <v>130</v>
      </c>
      <c r="AT561" s="183" t="s">
        <v>132</v>
      </c>
      <c r="AU561" s="183" t="s">
        <v>80</v>
      </c>
      <c r="AY561" s="16" t="s">
        <v>131</v>
      </c>
      <c r="BE561" s="184">
        <f>IF(N561="základní",J561,0)</f>
        <v>0</v>
      </c>
      <c r="BF561" s="184">
        <f>IF(N561="snížená",J561,0)</f>
        <v>0</v>
      </c>
      <c r="BG561" s="184">
        <f>IF(N561="zákl. přenesená",J561,0)</f>
        <v>0</v>
      </c>
      <c r="BH561" s="184">
        <f>IF(N561="sníž. přenesená",J561,0)</f>
        <v>0</v>
      </c>
      <c r="BI561" s="184">
        <f>IF(N561="nulová",J561,0)</f>
        <v>0</v>
      </c>
      <c r="BJ561" s="16" t="s">
        <v>80</v>
      </c>
      <c r="BK561" s="184">
        <f>ROUND(I561*H561,2)</f>
        <v>0</v>
      </c>
      <c r="BL561" s="16" t="s">
        <v>130</v>
      </c>
      <c r="BM561" s="183" t="s">
        <v>1736</v>
      </c>
    </row>
    <row r="562" s="2" customFormat="1">
      <c r="A562" s="35"/>
      <c r="B562" s="36"/>
      <c r="C562" s="35"/>
      <c r="D562" s="185" t="s">
        <v>138</v>
      </c>
      <c r="E562" s="35"/>
      <c r="F562" s="186" t="s">
        <v>1737</v>
      </c>
      <c r="G562" s="35"/>
      <c r="H562" s="35"/>
      <c r="I562" s="187"/>
      <c r="J562" s="35"/>
      <c r="K562" s="35"/>
      <c r="L562" s="36"/>
      <c r="M562" s="188"/>
      <c r="N562" s="189"/>
      <c r="O562" s="74"/>
      <c r="P562" s="74"/>
      <c r="Q562" s="74"/>
      <c r="R562" s="74"/>
      <c r="S562" s="74"/>
      <c r="T562" s="75"/>
      <c r="U562" s="35"/>
      <c r="V562" s="35"/>
      <c r="W562" s="35"/>
      <c r="X562" s="35"/>
      <c r="Y562" s="35"/>
      <c r="Z562" s="35"/>
      <c r="AA562" s="35"/>
      <c r="AB562" s="35"/>
      <c r="AC562" s="35"/>
      <c r="AD562" s="35"/>
      <c r="AE562" s="35"/>
      <c r="AT562" s="16" t="s">
        <v>138</v>
      </c>
      <c r="AU562" s="16" t="s">
        <v>80</v>
      </c>
    </row>
    <row r="563" s="2" customFormat="1">
      <c r="A563" s="35"/>
      <c r="B563" s="36"/>
      <c r="C563" s="35"/>
      <c r="D563" s="197" t="s">
        <v>384</v>
      </c>
      <c r="E563" s="35"/>
      <c r="F563" s="198" t="s">
        <v>1738</v>
      </c>
      <c r="G563" s="35"/>
      <c r="H563" s="35"/>
      <c r="I563" s="187"/>
      <c r="J563" s="35"/>
      <c r="K563" s="35"/>
      <c r="L563" s="36"/>
      <c r="M563" s="188"/>
      <c r="N563" s="189"/>
      <c r="O563" s="74"/>
      <c r="P563" s="74"/>
      <c r="Q563" s="74"/>
      <c r="R563" s="74"/>
      <c r="S563" s="74"/>
      <c r="T563" s="75"/>
      <c r="U563" s="35"/>
      <c r="V563" s="35"/>
      <c r="W563" s="35"/>
      <c r="X563" s="35"/>
      <c r="Y563" s="35"/>
      <c r="Z563" s="35"/>
      <c r="AA563" s="35"/>
      <c r="AB563" s="35"/>
      <c r="AC563" s="35"/>
      <c r="AD563" s="35"/>
      <c r="AE563" s="35"/>
      <c r="AT563" s="16" t="s">
        <v>384</v>
      </c>
      <c r="AU563" s="16" t="s">
        <v>80</v>
      </c>
    </row>
    <row r="564" s="12" customFormat="1">
      <c r="A564" s="12"/>
      <c r="B564" s="199"/>
      <c r="C564" s="12"/>
      <c r="D564" s="185" t="s">
        <v>386</v>
      </c>
      <c r="E564" s="200" t="s">
        <v>1739</v>
      </c>
      <c r="F564" s="201" t="s">
        <v>1740</v>
      </c>
      <c r="G564" s="12"/>
      <c r="H564" s="202">
        <v>104.667</v>
      </c>
      <c r="I564" s="203"/>
      <c r="J564" s="12"/>
      <c r="K564" s="12"/>
      <c r="L564" s="199"/>
      <c r="M564" s="204"/>
      <c r="N564" s="205"/>
      <c r="O564" s="205"/>
      <c r="P564" s="205"/>
      <c r="Q564" s="205"/>
      <c r="R564" s="205"/>
      <c r="S564" s="205"/>
      <c r="T564" s="206"/>
      <c r="U564" s="12"/>
      <c r="V564" s="12"/>
      <c r="W564" s="12"/>
      <c r="X564" s="12"/>
      <c r="Y564" s="12"/>
      <c r="Z564" s="12"/>
      <c r="AA564" s="12"/>
      <c r="AB564" s="12"/>
      <c r="AC564" s="12"/>
      <c r="AD564" s="12"/>
      <c r="AE564" s="12"/>
      <c r="AT564" s="200" t="s">
        <v>386</v>
      </c>
      <c r="AU564" s="200" t="s">
        <v>80</v>
      </c>
      <c r="AV564" s="12" t="s">
        <v>86</v>
      </c>
      <c r="AW564" s="12" t="s">
        <v>30</v>
      </c>
      <c r="AX564" s="12" t="s">
        <v>80</v>
      </c>
      <c r="AY564" s="200" t="s">
        <v>131</v>
      </c>
    </row>
    <row r="565" s="2" customFormat="1" ht="21.75" customHeight="1">
      <c r="A565" s="35"/>
      <c r="B565" s="171"/>
      <c r="C565" s="172" t="s">
        <v>1741</v>
      </c>
      <c r="D565" s="172" t="s">
        <v>132</v>
      </c>
      <c r="E565" s="173" t="s">
        <v>812</v>
      </c>
      <c r="F565" s="174" t="s">
        <v>813</v>
      </c>
      <c r="G565" s="175" t="s">
        <v>434</v>
      </c>
      <c r="H565" s="176">
        <v>30.600000000000001</v>
      </c>
      <c r="I565" s="177"/>
      <c r="J565" s="178">
        <f>ROUND(I565*H565,2)</f>
        <v>0</v>
      </c>
      <c r="K565" s="174" t="s">
        <v>381</v>
      </c>
      <c r="L565" s="36"/>
      <c r="M565" s="179" t="s">
        <v>1</v>
      </c>
      <c r="N565" s="180" t="s">
        <v>38</v>
      </c>
      <c r="O565" s="74"/>
      <c r="P565" s="181">
        <f>O565*H565</f>
        <v>0</v>
      </c>
      <c r="Q565" s="181">
        <v>0</v>
      </c>
      <c r="R565" s="181">
        <f>Q565*H565</f>
        <v>0</v>
      </c>
      <c r="S565" s="181">
        <v>0</v>
      </c>
      <c r="T565" s="182">
        <f>S565*H565</f>
        <v>0</v>
      </c>
      <c r="U565" s="35"/>
      <c r="V565" s="35"/>
      <c r="W565" s="35"/>
      <c r="X565" s="35"/>
      <c r="Y565" s="35"/>
      <c r="Z565" s="35"/>
      <c r="AA565" s="35"/>
      <c r="AB565" s="35"/>
      <c r="AC565" s="35"/>
      <c r="AD565" s="35"/>
      <c r="AE565" s="35"/>
      <c r="AR565" s="183" t="s">
        <v>130</v>
      </c>
      <c r="AT565" s="183" t="s">
        <v>132</v>
      </c>
      <c r="AU565" s="183" t="s">
        <v>80</v>
      </c>
      <c r="AY565" s="16" t="s">
        <v>131</v>
      </c>
      <c r="BE565" s="184">
        <f>IF(N565="základní",J565,0)</f>
        <v>0</v>
      </c>
      <c r="BF565" s="184">
        <f>IF(N565="snížená",J565,0)</f>
        <v>0</v>
      </c>
      <c r="BG565" s="184">
        <f>IF(N565="zákl. přenesená",J565,0)</f>
        <v>0</v>
      </c>
      <c r="BH565" s="184">
        <f>IF(N565="sníž. přenesená",J565,0)</f>
        <v>0</v>
      </c>
      <c r="BI565" s="184">
        <f>IF(N565="nulová",J565,0)</f>
        <v>0</v>
      </c>
      <c r="BJ565" s="16" t="s">
        <v>80</v>
      </c>
      <c r="BK565" s="184">
        <f>ROUND(I565*H565,2)</f>
        <v>0</v>
      </c>
      <c r="BL565" s="16" t="s">
        <v>130</v>
      </c>
      <c r="BM565" s="183" t="s">
        <v>1742</v>
      </c>
    </row>
    <row r="566" s="2" customFormat="1">
      <c r="A566" s="35"/>
      <c r="B566" s="36"/>
      <c r="C566" s="35"/>
      <c r="D566" s="185" t="s">
        <v>138</v>
      </c>
      <c r="E566" s="35"/>
      <c r="F566" s="186" t="s">
        <v>815</v>
      </c>
      <c r="G566" s="35"/>
      <c r="H566" s="35"/>
      <c r="I566" s="187"/>
      <c r="J566" s="35"/>
      <c r="K566" s="35"/>
      <c r="L566" s="36"/>
      <c r="M566" s="188"/>
      <c r="N566" s="189"/>
      <c r="O566" s="74"/>
      <c r="P566" s="74"/>
      <c r="Q566" s="74"/>
      <c r="R566" s="74"/>
      <c r="S566" s="74"/>
      <c r="T566" s="75"/>
      <c r="U566" s="35"/>
      <c r="V566" s="35"/>
      <c r="W566" s="35"/>
      <c r="X566" s="35"/>
      <c r="Y566" s="35"/>
      <c r="Z566" s="35"/>
      <c r="AA566" s="35"/>
      <c r="AB566" s="35"/>
      <c r="AC566" s="35"/>
      <c r="AD566" s="35"/>
      <c r="AE566" s="35"/>
      <c r="AT566" s="16" t="s">
        <v>138</v>
      </c>
      <c r="AU566" s="16" t="s">
        <v>80</v>
      </c>
    </row>
    <row r="567" s="2" customFormat="1">
      <c r="A567" s="35"/>
      <c r="B567" s="36"/>
      <c r="C567" s="35"/>
      <c r="D567" s="197" t="s">
        <v>384</v>
      </c>
      <c r="E567" s="35"/>
      <c r="F567" s="198" t="s">
        <v>816</v>
      </c>
      <c r="G567" s="35"/>
      <c r="H567" s="35"/>
      <c r="I567" s="187"/>
      <c r="J567" s="35"/>
      <c r="K567" s="35"/>
      <c r="L567" s="36"/>
      <c r="M567" s="188"/>
      <c r="N567" s="189"/>
      <c r="O567" s="74"/>
      <c r="P567" s="74"/>
      <c r="Q567" s="74"/>
      <c r="R567" s="74"/>
      <c r="S567" s="74"/>
      <c r="T567" s="75"/>
      <c r="U567" s="35"/>
      <c r="V567" s="35"/>
      <c r="W567" s="35"/>
      <c r="X567" s="35"/>
      <c r="Y567" s="35"/>
      <c r="Z567" s="35"/>
      <c r="AA567" s="35"/>
      <c r="AB567" s="35"/>
      <c r="AC567" s="35"/>
      <c r="AD567" s="35"/>
      <c r="AE567" s="35"/>
      <c r="AT567" s="16" t="s">
        <v>384</v>
      </c>
      <c r="AU567" s="16" t="s">
        <v>80</v>
      </c>
    </row>
    <row r="568" s="12" customFormat="1">
      <c r="A568" s="12"/>
      <c r="B568" s="199"/>
      <c r="C568" s="12"/>
      <c r="D568" s="185" t="s">
        <v>386</v>
      </c>
      <c r="E568" s="200" t="s">
        <v>1743</v>
      </c>
      <c r="F568" s="201" t="s">
        <v>1744</v>
      </c>
      <c r="G568" s="12"/>
      <c r="H568" s="202">
        <v>30.600000000000001</v>
      </c>
      <c r="I568" s="203"/>
      <c r="J568" s="12"/>
      <c r="K568" s="12"/>
      <c r="L568" s="199"/>
      <c r="M568" s="204"/>
      <c r="N568" s="205"/>
      <c r="O568" s="205"/>
      <c r="P568" s="205"/>
      <c r="Q568" s="205"/>
      <c r="R568" s="205"/>
      <c r="S568" s="205"/>
      <c r="T568" s="206"/>
      <c r="U568" s="12"/>
      <c r="V568" s="12"/>
      <c r="W568" s="12"/>
      <c r="X568" s="12"/>
      <c r="Y568" s="12"/>
      <c r="Z568" s="12"/>
      <c r="AA568" s="12"/>
      <c r="AB568" s="12"/>
      <c r="AC568" s="12"/>
      <c r="AD568" s="12"/>
      <c r="AE568" s="12"/>
      <c r="AT568" s="200" t="s">
        <v>386</v>
      </c>
      <c r="AU568" s="200" t="s">
        <v>80</v>
      </c>
      <c r="AV568" s="12" t="s">
        <v>86</v>
      </c>
      <c r="AW568" s="12" t="s">
        <v>30</v>
      </c>
      <c r="AX568" s="12" t="s">
        <v>80</v>
      </c>
      <c r="AY568" s="200" t="s">
        <v>131</v>
      </c>
    </row>
    <row r="569" s="2" customFormat="1" ht="24.15" customHeight="1">
      <c r="A569" s="35"/>
      <c r="B569" s="171"/>
      <c r="C569" s="172" t="s">
        <v>1745</v>
      </c>
      <c r="D569" s="172" t="s">
        <v>132</v>
      </c>
      <c r="E569" s="173" t="s">
        <v>1746</v>
      </c>
      <c r="F569" s="174" t="s">
        <v>1747</v>
      </c>
      <c r="G569" s="175" t="s">
        <v>380</v>
      </c>
      <c r="H569" s="176">
        <v>212.5</v>
      </c>
      <c r="I569" s="177"/>
      <c r="J569" s="178">
        <f>ROUND(I569*H569,2)</f>
        <v>0</v>
      </c>
      <c r="K569" s="174" t="s">
        <v>381</v>
      </c>
      <c r="L569" s="36"/>
      <c r="M569" s="179" t="s">
        <v>1</v>
      </c>
      <c r="N569" s="180" t="s">
        <v>38</v>
      </c>
      <c r="O569" s="74"/>
      <c r="P569" s="181">
        <f>O569*H569</f>
        <v>0</v>
      </c>
      <c r="Q569" s="181">
        <v>0.038850000000000003</v>
      </c>
      <c r="R569" s="181">
        <f>Q569*H569</f>
        <v>8.2556250000000002</v>
      </c>
      <c r="S569" s="181">
        <v>0</v>
      </c>
      <c r="T569" s="182">
        <f>S569*H569</f>
        <v>0</v>
      </c>
      <c r="U569" s="35"/>
      <c r="V569" s="35"/>
      <c r="W569" s="35"/>
      <c r="X569" s="35"/>
      <c r="Y569" s="35"/>
      <c r="Z569" s="35"/>
      <c r="AA569" s="35"/>
      <c r="AB569" s="35"/>
      <c r="AC569" s="35"/>
      <c r="AD569" s="35"/>
      <c r="AE569" s="35"/>
      <c r="AR569" s="183" t="s">
        <v>130</v>
      </c>
      <c r="AT569" s="183" t="s">
        <v>132</v>
      </c>
      <c r="AU569" s="183" t="s">
        <v>80</v>
      </c>
      <c r="AY569" s="16" t="s">
        <v>131</v>
      </c>
      <c r="BE569" s="184">
        <f>IF(N569="základní",J569,0)</f>
        <v>0</v>
      </c>
      <c r="BF569" s="184">
        <f>IF(N569="snížená",J569,0)</f>
        <v>0</v>
      </c>
      <c r="BG569" s="184">
        <f>IF(N569="zákl. přenesená",J569,0)</f>
        <v>0</v>
      </c>
      <c r="BH569" s="184">
        <f>IF(N569="sníž. přenesená",J569,0)</f>
        <v>0</v>
      </c>
      <c r="BI569" s="184">
        <f>IF(N569="nulová",J569,0)</f>
        <v>0</v>
      </c>
      <c r="BJ569" s="16" t="s">
        <v>80</v>
      </c>
      <c r="BK569" s="184">
        <f>ROUND(I569*H569,2)</f>
        <v>0</v>
      </c>
      <c r="BL569" s="16" t="s">
        <v>130</v>
      </c>
      <c r="BM569" s="183" t="s">
        <v>1748</v>
      </c>
    </row>
    <row r="570" s="2" customFormat="1">
      <c r="A570" s="35"/>
      <c r="B570" s="36"/>
      <c r="C570" s="35"/>
      <c r="D570" s="185" t="s">
        <v>138</v>
      </c>
      <c r="E570" s="35"/>
      <c r="F570" s="186" t="s">
        <v>1749</v>
      </c>
      <c r="G570" s="35"/>
      <c r="H570" s="35"/>
      <c r="I570" s="187"/>
      <c r="J570" s="35"/>
      <c r="K570" s="35"/>
      <c r="L570" s="36"/>
      <c r="M570" s="188"/>
      <c r="N570" s="189"/>
      <c r="O570" s="74"/>
      <c r="P570" s="74"/>
      <c r="Q570" s="74"/>
      <c r="R570" s="74"/>
      <c r="S570" s="74"/>
      <c r="T570" s="75"/>
      <c r="U570" s="35"/>
      <c r="V570" s="35"/>
      <c r="W570" s="35"/>
      <c r="X570" s="35"/>
      <c r="Y570" s="35"/>
      <c r="Z570" s="35"/>
      <c r="AA570" s="35"/>
      <c r="AB570" s="35"/>
      <c r="AC570" s="35"/>
      <c r="AD570" s="35"/>
      <c r="AE570" s="35"/>
      <c r="AT570" s="16" t="s">
        <v>138</v>
      </c>
      <c r="AU570" s="16" t="s">
        <v>80</v>
      </c>
    </row>
    <row r="571" s="2" customFormat="1">
      <c r="A571" s="35"/>
      <c r="B571" s="36"/>
      <c r="C571" s="35"/>
      <c r="D571" s="197" t="s">
        <v>384</v>
      </c>
      <c r="E571" s="35"/>
      <c r="F571" s="198" t="s">
        <v>1750</v>
      </c>
      <c r="G571" s="35"/>
      <c r="H571" s="35"/>
      <c r="I571" s="187"/>
      <c r="J571" s="35"/>
      <c r="K571" s="35"/>
      <c r="L571" s="36"/>
      <c r="M571" s="188"/>
      <c r="N571" s="189"/>
      <c r="O571" s="74"/>
      <c r="P571" s="74"/>
      <c r="Q571" s="74"/>
      <c r="R571" s="74"/>
      <c r="S571" s="74"/>
      <c r="T571" s="75"/>
      <c r="U571" s="35"/>
      <c r="V571" s="35"/>
      <c r="W571" s="35"/>
      <c r="X571" s="35"/>
      <c r="Y571" s="35"/>
      <c r="Z571" s="35"/>
      <c r="AA571" s="35"/>
      <c r="AB571" s="35"/>
      <c r="AC571" s="35"/>
      <c r="AD571" s="35"/>
      <c r="AE571" s="35"/>
      <c r="AT571" s="16" t="s">
        <v>384</v>
      </c>
      <c r="AU571" s="16" t="s">
        <v>80</v>
      </c>
    </row>
    <row r="572" s="12" customFormat="1">
      <c r="A572" s="12"/>
      <c r="B572" s="199"/>
      <c r="C572" s="12"/>
      <c r="D572" s="185" t="s">
        <v>386</v>
      </c>
      <c r="E572" s="200" t="s">
        <v>1751</v>
      </c>
      <c r="F572" s="201" t="s">
        <v>1440</v>
      </c>
      <c r="G572" s="12"/>
      <c r="H572" s="202">
        <v>212.5</v>
      </c>
      <c r="I572" s="203"/>
      <c r="J572" s="12"/>
      <c r="K572" s="12"/>
      <c r="L572" s="199"/>
      <c r="M572" s="204"/>
      <c r="N572" s="205"/>
      <c r="O572" s="205"/>
      <c r="P572" s="205"/>
      <c r="Q572" s="205"/>
      <c r="R572" s="205"/>
      <c r="S572" s="205"/>
      <c r="T572" s="206"/>
      <c r="U572" s="12"/>
      <c r="V572" s="12"/>
      <c r="W572" s="12"/>
      <c r="X572" s="12"/>
      <c r="Y572" s="12"/>
      <c r="Z572" s="12"/>
      <c r="AA572" s="12"/>
      <c r="AB572" s="12"/>
      <c r="AC572" s="12"/>
      <c r="AD572" s="12"/>
      <c r="AE572" s="12"/>
      <c r="AT572" s="200" t="s">
        <v>386</v>
      </c>
      <c r="AU572" s="200" t="s">
        <v>80</v>
      </c>
      <c r="AV572" s="12" t="s">
        <v>86</v>
      </c>
      <c r="AW572" s="12" t="s">
        <v>30</v>
      </c>
      <c r="AX572" s="12" t="s">
        <v>73</v>
      </c>
      <c r="AY572" s="200" t="s">
        <v>131</v>
      </c>
    </row>
    <row r="573" s="12" customFormat="1">
      <c r="A573" s="12"/>
      <c r="B573" s="199"/>
      <c r="C573" s="12"/>
      <c r="D573" s="185" t="s">
        <v>386</v>
      </c>
      <c r="E573" s="200" t="s">
        <v>1752</v>
      </c>
      <c r="F573" s="201" t="s">
        <v>1753</v>
      </c>
      <c r="G573" s="12"/>
      <c r="H573" s="202">
        <v>212.5</v>
      </c>
      <c r="I573" s="203"/>
      <c r="J573" s="12"/>
      <c r="K573" s="12"/>
      <c r="L573" s="199"/>
      <c r="M573" s="204"/>
      <c r="N573" s="205"/>
      <c r="O573" s="205"/>
      <c r="P573" s="205"/>
      <c r="Q573" s="205"/>
      <c r="R573" s="205"/>
      <c r="S573" s="205"/>
      <c r="T573" s="206"/>
      <c r="U573" s="12"/>
      <c r="V573" s="12"/>
      <c r="W573" s="12"/>
      <c r="X573" s="12"/>
      <c r="Y573" s="12"/>
      <c r="Z573" s="12"/>
      <c r="AA573" s="12"/>
      <c r="AB573" s="12"/>
      <c r="AC573" s="12"/>
      <c r="AD573" s="12"/>
      <c r="AE573" s="12"/>
      <c r="AT573" s="200" t="s">
        <v>386</v>
      </c>
      <c r="AU573" s="200" t="s">
        <v>80</v>
      </c>
      <c r="AV573" s="12" t="s">
        <v>86</v>
      </c>
      <c r="AW573" s="12" t="s">
        <v>30</v>
      </c>
      <c r="AX573" s="12" t="s">
        <v>80</v>
      </c>
      <c r="AY573" s="200" t="s">
        <v>131</v>
      </c>
    </row>
    <row r="574" s="2" customFormat="1" ht="24.15" customHeight="1">
      <c r="A574" s="35"/>
      <c r="B574" s="171"/>
      <c r="C574" s="172" t="s">
        <v>1754</v>
      </c>
      <c r="D574" s="172" t="s">
        <v>132</v>
      </c>
      <c r="E574" s="173" t="s">
        <v>1755</v>
      </c>
      <c r="F574" s="174" t="s">
        <v>1756</v>
      </c>
      <c r="G574" s="175" t="s">
        <v>380</v>
      </c>
      <c r="H574" s="176">
        <v>212.5</v>
      </c>
      <c r="I574" s="177"/>
      <c r="J574" s="178">
        <f>ROUND(I574*H574,2)</f>
        <v>0</v>
      </c>
      <c r="K574" s="174" t="s">
        <v>381</v>
      </c>
      <c r="L574" s="36"/>
      <c r="M574" s="179" t="s">
        <v>1</v>
      </c>
      <c r="N574" s="180" t="s">
        <v>38</v>
      </c>
      <c r="O574" s="74"/>
      <c r="P574" s="181">
        <f>O574*H574</f>
        <v>0</v>
      </c>
      <c r="Q574" s="181">
        <v>0.0061500000000000001</v>
      </c>
      <c r="R574" s="181">
        <f>Q574*H574</f>
        <v>1.306875</v>
      </c>
      <c r="S574" s="181">
        <v>0</v>
      </c>
      <c r="T574" s="182">
        <f>S574*H574</f>
        <v>0</v>
      </c>
      <c r="U574" s="35"/>
      <c r="V574" s="35"/>
      <c r="W574" s="35"/>
      <c r="X574" s="35"/>
      <c r="Y574" s="35"/>
      <c r="Z574" s="35"/>
      <c r="AA574" s="35"/>
      <c r="AB574" s="35"/>
      <c r="AC574" s="35"/>
      <c r="AD574" s="35"/>
      <c r="AE574" s="35"/>
      <c r="AR574" s="183" t="s">
        <v>130</v>
      </c>
      <c r="AT574" s="183" t="s">
        <v>132</v>
      </c>
      <c r="AU574" s="183" t="s">
        <v>80</v>
      </c>
      <c r="AY574" s="16" t="s">
        <v>131</v>
      </c>
      <c r="BE574" s="184">
        <f>IF(N574="základní",J574,0)</f>
        <v>0</v>
      </c>
      <c r="BF574" s="184">
        <f>IF(N574="snížená",J574,0)</f>
        <v>0</v>
      </c>
      <c r="BG574" s="184">
        <f>IF(N574="zákl. přenesená",J574,0)</f>
        <v>0</v>
      </c>
      <c r="BH574" s="184">
        <f>IF(N574="sníž. přenesená",J574,0)</f>
        <v>0</v>
      </c>
      <c r="BI574" s="184">
        <f>IF(N574="nulová",J574,0)</f>
        <v>0</v>
      </c>
      <c r="BJ574" s="16" t="s">
        <v>80</v>
      </c>
      <c r="BK574" s="184">
        <f>ROUND(I574*H574,2)</f>
        <v>0</v>
      </c>
      <c r="BL574" s="16" t="s">
        <v>130</v>
      </c>
      <c r="BM574" s="183" t="s">
        <v>1757</v>
      </c>
    </row>
    <row r="575" s="2" customFormat="1">
      <c r="A575" s="35"/>
      <c r="B575" s="36"/>
      <c r="C575" s="35"/>
      <c r="D575" s="185" t="s">
        <v>138</v>
      </c>
      <c r="E575" s="35"/>
      <c r="F575" s="186" t="s">
        <v>1758</v>
      </c>
      <c r="G575" s="35"/>
      <c r="H575" s="35"/>
      <c r="I575" s="187"/>
      <c r="J575" s="35"/>
      <c r="K575" s="35"/>
      <c r="L575" s="36"/>
      <c r="M575" s="188"/>
      <c r="N575" s="189"/>
      <c r="O575" s="74"/>
      <c r="P575" s="74"/>
      <c r="Q575" s="74"/>
      <c r="R575" s="74"/>
      <c r="S575" s="74"/>
      <c r="T575" s="75"/>
      <c r="U575" s="35"/>
      <c r="V575" s="35"/>
      <c r="W575" s="35"/>
      <c r="X575" s="35"/>
      <c r="Y575" s="35"/>
      <c r="Z575" s="35"/>
      <c r="AA575" s="35"/>
      <c r="AB575" s="35"/>
      <c r="AC575" s="35"/>
      <c r="AD575" s="35"/>
      <c r="AE575" s="35"/>
      <c r="AT575" s="16" t="s">
        <v>138</v>
      </c>
      <c r="AU575" s="16" t="s">
        <v>80</v>
      </c>
    </row>
    <row r="576" s="2" customFormat="1">
      <c r="A576" s="35"/>
      <c r="B576" s="36"/>
      <c r="C576" s="35"/>
      <c r="D576" s="197" t="s">
        <v>384</v>
      </c>
      <c r="E576" s="35"/>
      <c r="F576" s="198" t="s">
        <v>1759</v>
      </c>
      <c r="G576" s="35"/>
      <c r="H576" s="35"/>
      <c r="I576" s="187"/>
      <c r="J576" s="35"/>
      <c r="K576" s="35"/>
      <c r="L576" s="36"/>
      <c r="M576" s="188"/>
      <c r="N576" s="189"/>
      <c r="O576" s="74"/>
      <c r="P576" s="74"/>
      <c r="Q576" s="74"/>
      <c r="R576" s="74"/>
      <c r="S576" s="74"/>
      <c r="T576" s="75"/>
      <c r="U576" s="35"/>
      <c r="V576" s="35"/>
      <c r="W576" s="35"/>
      <c r="X576" s="35"/>
      <c r="Y576" s="35"/>
      <c r="Z576" s="35"/>
      <c r="AA576" s="35"/>
      <c r="AB576" s="35"/>
      <c r="AC576" s="35"/>
      <c r="AD576" s="35"/>
      <c r="AE576" s="35"/>
      <c r="AT576" s="16" t="s">
        <v>384</v>
      </c>
      <c r="AU576" s="16" t="s">
        <v>80</v>
      </c>
    </row>
    <row r="577" s="12" customFormat="1">
      <c r="A577" s="12"/>
      <c r="B577" s="199"/>
      <c r="C577" s="12"/>
      <c r="D577" s="185" t="s">
        <v>386</v>
      </c>
      <c r="E577" s="200" t="s">
        <v>1760</v>
      </c>
      <c r="F577" s="201" t="s">
        <v>1440</v>
      </c>
      <c r="G577" s="12"/>
      <c r="H577" s="202">
        <v>212.5</v>
      </c>
      <c r="I577" s="203"/>
      <c r="J577" s="12"/>
      <c r="K577" s="12"/>
      <c r="L577" s="199"/>
      <c r="M577" s="204"/>
      <c r="N577" s="205"/>
      <c r="O577" s="205"/>
      <c r="P577" s="205"/>
      <c r="Q577" s="205"/>
      <c r="R577" s="205"/>
      <c r="S577" s="205"/>
      <c r="T577" s="206"/>
      <c r="U577" s="12"/>
      <c r="V577" s="12"/>
      <c r="W577" s="12"/>
      <c r="X577" s="12"/>
      <c r="Y577" s="12"/>
      <c r="Z577" s="12"/>
      <c r="AA577" s="12"/>
      <c r="AB577" s="12"/>
      <c r="AC577" s="12"/>
      <c r="AD577" s="12"/>
      <c r="AE577" s="12"/>
      <c r="AT577" s="200" t="s">
        <v>386</v>
      </c>
      <c r="AU577" s="200" t="s">
        <v>80</v>
      </c>
      <c r="AV577" s="12" t="s">
        <v>86</v>
      </c>
      <c r="AW577" s="12" t="s">
        <v>30</v>
      </c>
      <c r="AX577" s="12" t="s">
        <v>73</v>
      </c>
      <c r="AY577" s="200" t="s">
        <v>131</v>
      </c>
    </row>
    <row r="578" s="12" customFormat="1">
      <c r="A578" s="12"/>
      <c r="B578" s="199"/>
      <c r="C578" s="12"/>
      <c r="D578" s="185" t="s">
        <v>386</v>
      </c>
      <c r="E578" s="200" t="s">
        <v>1761</v>
      </c>
      <c r="F578" s="201" t="s">
        <v>1762</v>
      </c>
      <c r="G578" s="12"/>
      <c r="H578" s="202">
        <v>212.5</v>
      </c>
      <c r="I578" s="203"/>
      <c r="J578" s="12"/>
      <c r="K578" s="12"/>
      <c r="L578" s="199"/>
      <c r="M578" s="204"/>
      <c r="N578" s="205"/>
      <c r="O578" s="205"/>
      <c r="P578" s="205"/>
      <c r="Q578" s="205"/>
      <c r="R578" s="205"/>
      <c r="S578" s="205"/>
      <c r="T578" s="206"/>
      <c r="U578" s="12"/>
      <c r="V578" s="12"/>
      <c r="W578" s="12"/>
      <c r="X578" s="12"/>
      <c r="Y578" s="12"/>
      <c r="Z578" s="12"/>
      <c r="AA578" s="12"/>
      <c r="AB578" s="12"/>
      <c r="AC578" s="12"/>
      <c r="AD578" s="12"/>
      <c r="AE578" s="12"/>
      <c r="AT578" s="200" t="s">
        <v>386</v>
      </c>
      <c r="AU578" s="200" t="s">
        <v>80</v>
      </c>
      <c r="AV578" s="12" t="s">
        <v>86</v>
      </c>
      <c r="AW578" s="12" t="s">
        <v>30</v>
      </c>
      <c r="AX578" s="12" t="s">
        <v>80</v>
      </c>
      <c r="AY578" s="200" t="s">
        <v>131</v>
      </c>
    </row>
    <row r="579" s="2" customFormat="1" ht="24.15" customHeight="1">
      <c r="A579" s="35"/>
      <c r="B579" s="171"/>
      <c r="C579" s="172" t="s">
        <v>1763</v>
      </c>
      <c r="D579" s="172" t="s">
        <v>132</v>
      </c>
      <c r="E579" s="173" t="s">
        <v>1764</v>
      </c>
      <c r="F579" s="174" t="s">
        <v>1765</v>
      </c>
      <c r="G579" s="175" t="s">
        <v>1766</v>
      </c>
      <c r="H579" s="176">
        <v>212.5</v>
      </c>
      <c r="I579" s="177"/>
      <c r="J579" s="178">
        <f>ROUND(I579*H579,2)</f>
        <v>0</v>
      </c>
      <c r="K579" s="174" t="s">
        <v>1767</v>
      </c>
      <c r="L579" s="36"/>
      <c r="M579" s="179" t="s">
        <v>1</v>
      </c>
      <c r="N579" s="180" t="s">
        <v>38</v>
      </c>
      <c r="O579" s="74"/>
      <c r="P579" s="181">
        <f>O579*H579</f>
        <v>0</v>
      </c>
      <c r="Q579" s="181">
        <v>0.0041000000000000003</v>
      </c>
      <c r="R579" s="181">
        <f>Q579*H579</f>
        <v>0.87125000000000008</v>
      </c>
      <c r="S579" s="181">
        <v>0</v>
      </c>
      <c r="T579" s="182">
        <f>S579*H579</f>
        <v>0</v>
      </c>
      <c r="U579" s="35"/>
      <c r="V579" s="35"/>
      <c r="W579" s="35"/>
      <c r="X579" s="35"/>
      <c r="Y579" s="35"/>
      <c r="Z579" s="35"/>
      <c r="AA579" s="35"/>
      <c r="AB579" s="35"/>
      <c r="AC579" s="35"/>
      <c r="AD579" s="35"/>
      <c r="AE579" s="35"/>
      <c r="AR579" s="183" t="s">
        <v>1768</v>
      </c>
      <c r="AT579" s="183" t="s">
        <v>132</v>
      </c>
      <c r="AU579" s="183" t="s">
        <v>80</v>
      </c>
      <c r="AY579" s="16" t="s">
        <v>131</v>
      </c>
      <c r="BE579" s="184">
        <f>IF(N579="základní",J579,0)</f>
        <v>0</v>
      </c>
      <c r="BF579" s="184">
        <f>IF(N579="snížená",J579,0)</f>
        <v>0</v>
      </c>
      <c r="BG579" s="184">
        <f>IF(N579="zákl. přenesená",J579,0)</f>
        <v>0</v>
      </c>
      <c r="BH579" s="184">
        <f>IF(N579="sníž. přenesená",J579,0)</f>
        <v>0</v>
      </c>
      <c r="BI579" s="184">
        <f>IF(N579="nulová",J579,0)</f>
        <v>0</v>
      </c>
      <c r="BJ579" s="16" t="s">
        <v>80</v>
      </c>
      <c r="BK579" s="184">
        <f>ROUND(I579*H579,2)</f>
        <v>0</v>
      </c>
      <c r="BL579" s="16" t="s">
        <v>1768</v>
      </c>
      <c r="BM579" s="183" t="s">
        <v>1769</v>
      </c>
    </row>
    <row r="580" s="2" customFormat="1">
      <c r="A580" s="35"/>
      <c r="B580" s="36"/>
      <c r="C580" s="35"/>
      <c r="D580" s="185" t="s">
        <v>138</v>
      </c>
      <c r="E580" s="35"/>
      <c r="F580" s="186" t="s">
        <v>1770</v>
      </c>
      <c r="G580" s="35"/>
      <c r="H580" s="35"/>
      <c r="I580" s="187"/>
      <c r="J580" s="35"/>
      <c r="K580" s="35"/>
      <c r="L580" s="36"/>
      <c r="M580" s="188"/>
      <c r="N580" s="189"/>
      <c r="O580" s="74"/>
      <c r="P580" s="74"/>
      <c r="Q580" s="74"/>
      <c r="R580" s="74"/>
      <c r="S580" s="74"/>
      <c r="T580" s="75"/>
      <c r="U580" s="35"/>
      <c r="V580" s="35"/>
      <c r="W580" s="35"/>
      <c r="X580" s="35"/>
      <c r="Y580" s="35"/>
      <c r="Z580" s="35"/>
      <c r="AA580" s="35"/>
      <c r="AB580" s="35"/>
      <c r="AC580" s="35"/>
      <c r="AD580" s="35"/>
      <c r="AE580" s="35"/>
      <c r="AT580" s="16" t="s">
        <v>138</v>
      </c>
      <c r="AU580" s="16" t="s">
        <v>80</v>
      </c>
    </row>
    <row r="581" s="2" customFormat="1">
      <c r="A581" s="35"/>
      <c r="B581" s="36"/>
      <c r="C581" s="35"/>
      <c r="D581" s="197" t="s">
        <v>384</v>
      </c>
      <c r="E581" s="35"/>
      <c r="F581" s="198" t="s">
        <v>1771</v>
      </c>
      <c r="G581" s="35"/>
      <c r="H581" s="35"/>
      <c r="I581" s="187"/>
      <c r="J581" s="35"/>
      <c r="K581" s="35"/>
      <c r="L581" s="36"/>
      <c r="M581" s="188"/>
      <c r="N581" s="189"/>
      <c r="O581" s="74"/>
      <c r="P581" s="74"/>
      <c r="Q581" s="74"/>
      <c r="R581" s="74"/>
      <c r="S581" s="74"/>
      <c r="T581" s="75"/>
      <c r="U581" s="35"/>
      <c r="V581" s="35"/>
      <c r="W581" s="35"/>
      <c r="X581" s="35"/>
      <c r="Y581" s="35"/>
      <c r="Z581" s="35"/>
      <c r="AA581" s="35"/>
      <c r="AB581" s="35"/>
      <c r="AC581" s="35"/>
      <c r="AD581" s="35"/>
      <c r="AE581" s="35"/>
      <c r="AT581" s="16" t="s">
        <v>384</v>
      </c>
      <c r="AU581" s="16" t="s">
        <v>80</v>
      </c>
    </row>
    <row r="582" s="13" customFormat="1">
      <c r="A582" s="13"/>
      <c r="B582" s="207"/>
      <c r="C582" s="13"/>
      <c r="D582" s="185" t="s">
        <v>386</v>
      </c>
      <c r="E582" s="208" t="s">
        <v>1</v>
      </c>
      <c r="F582" s="209" t="s">
        <v>1772</v>
      </c>
      <c r="G582" s="13"/>
      <c r="H582" s="208" t="s">
        <v>1</v>
      </c>
      <c r="I582" s="210"/>
      <c r="J582" s="13"/>
      <c r="K582" s="13"/>
      <c r="L582" s="207"/>
      <c r="M582" s="211"/>
      <c r="N582" s="212"/>
      <c r="O582" s="212"/>
      <c r="P582" s="212"/>
      <c r="Q582" s="212"/>
      <c r="R582" s="212"/>
      <c r="S582" s="212"/>
      <c r="T582" s="213"/>
      <c r="U582" s="13"/>
      <c r="V582" s="13"/>
      <c r="W582" s="13"/>
      <c r="X582" s="13"/>
      <c r="Y582" s="13"/>
      <c r="Z582" s="13"/>
      <c r="AA582" s="13"/>
      <c r="AB582" s="13"/>
      <c r="AC582" s="13"/>
      <c r="AD582" s="13"/>
      <c r="AE582" s="13"/>
      <c r="AT582" s="208" t="s">
        <v>386</v>
      </c>
      <c r="AU582" s="208" t="s">
        <v>80</v>
      </c>
      <c r="AV582" s="13" t="s">
        <v>80</v>
      </c>
      <c r="AW582" s="13" t="s">
        <v>30</v>
      </c>
      <c r="AX582" s="13" t="s">
        <v>73</v>
      </c>
      <c r="AY582" s="208" t="s">
        <v>131</v>
      </c>
    </row>
    <row r="583" s="12" customFormat="1">
      <c r="A583" s="12"/>
      <c r="B583" s="199"/>
      <c r="C583" s="12"/>
      <c r="D583" s="185" t="s">
        <v>386</v>
      </c>
      <c r="E583" s="200" t="s">
        <v>1</v>
      </c>
      <c r="F583" s="201" t="s">
        <v>1440</v>
      </c>
      <c r="G583" s="12"/>
      <c r="H583" s="202">
        <v>212.5</v>
      </c>
      <c r="I583" s="203"/>
      <c r="J583" s="12"/>
      <c r="K583" s="12"/>
      <c r="L583" s="199"/>
      <c r="M583" s="204"/>
      <c r="N583" s="205"/>
      <c r="O583" s="205"/>
      <c r="P583" s="205"/>
      <c r="Q583" s="205"/>
      <c r="R583" s="205"/>
      <c r="S583" s="205"/>
      <c r="T583" s="206"/>
      <c r="U583" s="12"/>
      <c r="V583" s="12"/>
      <c r="W583" s="12"/>
      <c r="X583" s="12"/>
      <c r="Y583" s="12"/>
      <c r="Z583" s="12"/>
      <c r="AA583" s="12"/>
      <c r="AB583" s="12"/>
      <c r="AC583" s="12"/>
      <c r="AD583" s="12"/>
      <c r="AE583" s="12"/>
      <c r="AT583" s="200" t="s">
        <v>386</v>
      </c>
      <c r="AU583" s="200" t="s">
        <v>80</v>
      </c>
      <c r="AV583" s="12" t="s">
        <v>86</v>
      </c>
      <c r="AW583" s="12" t="s">
        <v>30</v>
      </c>
      <c r="AX583" s="12" t="s">
        <v>73</v>
      </c>
      <c r="AY583" s="200" t="s">
        <v>131</v>
      </c>
    </row>
    <row r="584" s="12" customFormat="1">
      <c r="A584" s="12"/>
      <c r="B584" s="199"/>
      <c r="C584" s="12"/>
      <c r="D584" s="185" t="s">
        <v>386</v>
      </c>
      <c r="E584" s="200" t="s">
        <v>1</v>
      </c>
      <c r="F584" s="201" t="s">
        <v>1773</v>
      </c>
      <c r="G584" s="12"/>
      <c r="H584" s="202">
        <v>212.5</v>
      </c>
      <c r="I584" s="203"/>
      <c r="J584" s="12"/>
      <c r="K584" s="12"/>
      <c r="L584" s="199"/>
      <c r="M584" s="204"/>
      <c r="N584" s="205"/>
      <c r="O584" s="205"/>
      <c r="P584" s="205"/>
      <c r="Q584" s="205"/>
      <c r="R584" s="205"/>
      <c r="S584" s="205"/>
      <c r="T584" s="206"/>
      <c r="U584" s="12"/>
      <c r="V584" s="12"/>
      <c r="W584" s="12"/>
      <c r="X584" s="12"/>
      <c r="Y584" s="12"/>
      <c r="Z584" s="12"/>
      <c r="AA584" s="12"/>
      <c r="AB584" s="12"/>
      <c r="AC584" s="12"/>
      <c r="AD584" s="12"/>
      <c r="AE584" s="12"/>
      <c r="AT584" s="200" t="s">
        <v>386</v>
      </c>
      <c r="AU584" s="200" t="s">
        <v>80</v>
      </c>
      <c r="AV584" s="12" t="s">
        <v>86</v>
      </c>
      <c r="AW584" s="12" t="s">
        <v>30</v>
      </c>
      <c r="AX584" s="12" t="s">
        <v>80</v>
      </c>
      <c r="AY584" s="200" t="s">
        <v>131</v>
      </c>
    </row>
    <row r="585" s="2" customFormat="1" ht="24.15" customHeight="1">
      <c r="A585" s="35"/>
      <c r="B585" s="171"/>
      <c r="C585" s="172" t="s">
        <v>1774</v>
      </c>
      <c r="D585" s="172" t="s">
        <v>132</v>
      </c>
      <c r="E585" s="173" t="s">
        <v>1775</v>
      </c>
      <c r="F585" s="174" t="s">
        <v>1776</v>
      </c>
      <c r="G585" s="175" t="s">
        <v>380</v>
      </c>
      <c r="H585" s="176">
        <v>212.5</v>
      </c>
      <c r="I585" s="177"/>
      <c r="J585" s="178">
        <f>ROUND(I585*H585,2)</f>
        <v>0</v>
      </c>
      <c r="K585" s="174" t="s">
        <v>381</v>
      </c>
      <c r="L585" s="36"/>
      <c r="M585" s="179" t="s">
        <v>1</v>
      </c>
      <c r="N585" s="180" t="s">
        <v>38</v>
      </c>
      <c r="O585" s="74"/>
      <c r="P585" s="181">
        <f>O585*H585</f>
        <v>0</v>
      </c>
      <c r="Q585" s="181">
        <v>0.00109</v>
      </c>
      <c r="R585" s="181">
        <f>Q585*H585</f>
        <v>0.231625</v>
      </c>
      <c r="S585" s="181">
        <v>0</v>
      </c>
      <c r="T585" s="182">
        <f>S585*H585</f>
        <v>0</v>
      </c>
      <c r="U585" s="35"/>
      <c r="V585" s="35"/>
      <c r="W585" s="35"/>
      <c r="X585" s="35"/>
      <c r="Y585" s="35"/>
      <c r="Z585" s="35"/>
      <c r="AA585" s="35"/>
      <c r="AB585" s="35"/>
      <c r="AC585" s="35"/>
      <c r="AD585" s="35"/>
      <c r="AE585" s="35"/>
      <c r="AR585" s="183" t="s">
        <v>130</v>
      </c>
      <c r="AT585" s="183" t="s">
        <v>132</v>
      </c>
      <c r="AU585" s="183" t="s">
        <v>80</v>
      </c>
      <c r="AY585" s="16" t="s">
        <v>131</v>
      </c>
      <c r="BE585" s="184">
        <f>IF(N585="základní",J585,0)</f>
        <v>0</v>
      </c>
      <c r="BF585" s="184">
        <f>IF(N585="snížená",J585,0)</f>
        <v>0</v>
      </c>
      <c r="BG585" s="184">
        <f>IF(N585="zákl. přenesená",J585,0)</f>
        <v>0</v>
      </c>
      <c r="BH585" s="184">
        <f>IF(N585="sníž. přenesená",J585,0)</f>
        <v>0</v>
      </c>
      <c r="BI585" s="184">
        <f>IF(N585="nulová",J585,0)</f>
        <v>0</v>
      </c>
      <c r="BJ585" s="16" t="s">
        <v>80</v>
      </c>
      <c r="BK585" s="184">
        <f>ROUND(I585*H585,2)</f>
        <v>0</v>
      </c>
      <c r="BL585" s="16" t="s">
        <v>130</v>
      </c>
      <c r="BM585" s="183" t="s">
        <v>1777</v>
      </c>
    </row>
    <row r="586" s="2" customFormat="1">
      <c r="A586" s="35"/>
      <c r="B586" s="36"/>
      <c r="C586" s="35"/>
      <c r="D586" s="185" t="s">
        <v>138</v>
      </c>
      <c r="E586" s="35"/>
      <c r="F586" s="186" t="s">
        <v>1778</v>
      </c>
      <c r="G586" s="35"/>
      <c r="H586" s="35"/>
      <c r="I586" s="187"/>
      <c r="J586" s="35"/>
      <c r="K586" s="35"/>
      <c r="L586" s="36"/>
      <c r="M586" s="188"/>
      <c r="N586" s="189"/>
      <c r="O586" s="74"/>
      <c r="P586" s="74"/>
      <c r="Q586" s="74"/>
      <c r="R586" s="74"/>
      <c r="S586" s="74"/>
      <c r="T586" s="75"/>
      <c r="U586" s="35"/>
      <c r="V586" s="35"/>
      <c r="W586" s="35"/>
      <c r="X586" s="35"/>
      <c r="Y586" s="35"/>
      <c r="Z586" s="35"/>
      <c r="AA586" s="35"/>
      <c r="AB586" s="35"/>
      <c r="AC586" s="35"/>
      <c r="AD586" s="35"/>
      <c r="AE586" s="35"/>
      <c r="AT586" s="16" t="s">
        <v>138</v>
      </c>
      <c r="AU586" s="16" t="s">
        <v>80</v>
      </c>
    </row>
    <row r="587" s="2" customFormat="1">
      <c r="A587" s="35"/>
      <c r="B587" s="36"/>
      <c r="C587" s="35"/>
      <c r="D587" s="197" t="s">
        <v>384</v>
      </c>
      <c r="E587" s="35"/>
      <c r="F587" s="198" t="s">
        <v>1779</v>
      </c>
      <c r="G587" s="35"/>
      <c r="H587" s="35"/>
      <c r="I587" s="187"/>
      <c r="J587" s="35"/>
      <c r="K587" s="35"/>
      <c r="L587" s="36"/>
      <c r="M587" s="188"/>
      <c r="N587" s="189"/>
      <c r="O587" s="74"/>
      <c r="P587" s="74"/>
      <c r="Q587" s="74"/>
      <c r="R587" s="74"/>
      <c r="S587" s="74"/>
      <c r="T587" s="75"/>
      <c r="U587" s="35"/>
      <c r="V587" s="35"/>
      <c r="W587" s="35"/>
      <c r="X587" s="35"/>
      <c r="Y587" s="35"/>
      <c r="Z587" s="35"/>
      <c r="AA587" s="35"/>
      <c r="AB587" s="35"/>
      <c r="AC587" s="35"/>
      <c r="AD587" s="35"/>
      <c r="AE587" s="35"/>
      <c r="AT587" s="16" t="s">
        <v>384</v>
      </c>
      <c r="AU587" s="16" t="s">
        <v>80</v>
      </c>
    </row>
    <row r="588" s="12" customFormat="1">
      <c r="A588" s="12"/>
      <c r="B588" s="199"/>
      <c r="C588" s="12"/>
      <c r="D588" s="185" t="s">
        <v>386</v>
      </c>
      <c r="E588" s="200" t="s">
        <v>1780</v>
      </c>
      <c r="F588" s="201" t="s">
        <v>1781</v>
      </c>
      <c r="G588" s="12"/>
      <c r="H588" s="202">
        <v>212.5</v>
      </c>
      <c r="I588" s="203"/>
      <c r="J588" s="12"/>
      <c r="K588" s="12"/>
      <c r="L588" s="199"/>
      <c r="M588" s="204"/>
      <c r="N588" s="205"/>
      <c r="O588" s="205"/>
      <c r="P588" s="205"/>
      <c r="Q588" s="205"/>
      <c r="R588" s="205"/>
      <c r="S588" s="205"/>
      <c r="T588" s="206"/>
      <c r="U588" s="12"/>
      <c r="V588" s="12"/>
      <c r="W588" s="12"/>
      <c r="X588" s="12"/>
      <c r="Y588" s="12"/>
      <c r="Z588" s="12"/>
      <c r="AA588" s="12"/>
      <c r="AB588" s="12"/>
      <c r="AC588" s="12"/>
      <c r="AD588" s="12"/>
      <c r="AE588" s="12"/>
      <c r="AT588" s="200" t="s">
        <v>386</v>
      </c>
      <c r="AU588" s="200" t="s">
        <v>80</v>
      </c>
      <c r="AV588" s="12" t="s">
        <v>86</v>
      </c>
      <c r="AW588" s="12" t="s">
        <v>30</v>
      </c>
      <c r="AX588" s="12" t="s">
        <v>73</v>
      </c>
      <c r="AY588" s="200" t="s">
        <v>131</v>
      </c>
    </row>
    <row r="589" s="12" customFormat="1">
      <c r="A589" s="12"/>
      <c r="B589" s="199"/>
      <c r="C589" s="12"/>
      <c r="D589" s="185" t="s">
        <v>386</v>
      </c>
      <c r="E589" s="200" t="s">
        <v>1782</v>
      </c>
      <c r="F589" s="201" t="s">
        <v>1783</v>
      </c>
      <c r="G589" s="12"/>
      <c r="H589" s="202">
        <v>212.5</v>
      </c>
      <c r="I589" s="203"/>
      <c r="J589" s="12"/>
      <c r="K589" s="12"/>
      <c r="L589" s="199"/>
      <c r="M589" s="204"/>
      <c r="N589" s="205"/>
      <c r="O589" s="205"/>
      <c r="P589" s="205"/>
      <c r="Q589" s="205"/>
      <c r="R589" s="205"/>
      <c r="S589" s="205"/>
      <c r="T589" s="206"/>
      <c r="U589" s="12"/>
      <c r="V589" s="12"/>
      <c r="W589" s="12"/>
      <c r="X589" s="12"/>
      <c r="Y589" s="12"/>
      <c r="Z589" s="12"/>
      <c r="AA589" s="12"/>
      <c r="AB589" s="12"/>
      <c r="AC589" s="12"/>
      <c r="AD589" s="12"/>
      <c r="AE589" s="12"/>
      <c r="AT589" s="200" t="s">
        <v>386</v>
      </c>
      <c r="AU589" s="200" t="s">
        <v>80</v>
      </c>
      <c r="AV589" s="12" t="s">
        <v>86</v>
      </c>
      <c r="AW589" s="12" t="s">
        <v>30</v>
      </c>
      <c r="AX589" s="12" t="s">
        <v>80</v>
      </c>
      <c r="AY589" s="200" t="s">
        <v>131</v>
      </c>
    </row>
    <row r="590" s="2" customFormat="1" ht="33" customHeight="1">
      <c r="A590" s="35"/>
      <c r="B590" s="171"/>
      <c r="C590" s="172" t="s">
        <v>1784</v>
      </c>
      <c r="D590" s="172" t="s">
        <v>132</v>
      </c>
      <c r="E590" s="173" t="s">
        <v>1785</v>
      </c>
      <c r="F590" s="174" t="s">
        <v>1786</v>
      </c>
      <c r="G590" s="175" t="s">
        <v>434</v>
      </c>
      <c r="H590" s="176">
        <v>104.667</v>
      </c>
      <c r="I590" s="177"/>
      <c r="J590" s="178">
        <f>ROUND(I590*H590,2)</f>
        <v>0</v>
      </c>
      <c r="K590" s="174" t="s">
        <v>381</v>
      </c>
      <c r="L590" s="36"/>
      <c r="M590" s="179" t="s">
        <v>1</v>
      </c>
      <c r="N590" s="180" t="s">
        <v>38</v>
      </c>
      <c r="O590" s="74"/>
      <c r="P590" s="181">
        <f>O590*H590</f>
        <v>0</v>
      </c>
      <c r="Q590" s="181">
        <v>0.0030899999999999999</v>
      </c>
      <c r="R590" s="181">
        <f>Q590*H590</f>
        <v>0.32342103</v>
      </c>
      <c r="S590" s="181">
        <v>0.0030000000000000001</v>
      </c>
      <c r="T590" s="182">
        <f>S590*H590</f>
        <v>0.31400100000000003</v>
      </c>
      <c r="U590" s="35"/>
      <c r="V590" s="35"/>
      <c r="W590" s="35"/>
      <c r="X590" s="35"/>
      <c r="Y590" s="35"/>
      <c r="Z590" s="35"/>
      <c r="AA590" s="35"/>
      <c r="AB590" s="35"/>
      <c r="AC590" s="35"/>
      <c r="AD590" s="35"/>
      <c r="AE590" s="35"/>
      <c r="AR590" s="183" t="s">
        <v>130</v>
      </c>
      <c r="AT590" s="183" t="s">
        <v>132</v>
      </c>
      <c r="AU590" s="183" t="s">
        <v>80</v>
      </c>
      <c r="AY590" s="16" t="s">
        <v>131</v>
      </c>
      <c r="BE590" s="184">
        <f>IF(N590="základní",J590,0)</f>
        <v>0</v>
      </c>
      <c r="BF590" s="184">
        <f>IF(N590="snížená",J590,0)</f>
        <v>0</v>
      </c>
      <c r="BG590" s="184">
        <f>IF(N590="zákl. přenesená",J590,0)</f>
        <v>0</v>
      </c>
      <c r="BH590" s="184">
        <f>IF(N590="sníž. přenesená",J590,0)</f>
        <v>0</v>
      </c>
      <c r="BI590" s="184">
        <f>IF(N590="nulová",J590,0)</f>
        <v>0</v>
      </c>
      <c r="BJ590" s="16" t="s">
        <v>80</v>
      </c>
      <c r="BK590" s="184">
        <f>ROUND(I590*H590,2)</f>
        <v>0</v>
      </c>
      <c r="BL590" s="16" t="s">
        <v>130</v>
      </c>
      <c r="BM590" s="183" t="s">
        <v>1787</v>
      </c>
    </row>
    <row r="591" s="2" customFormat="1">
      <c r="A591" s="35"/>
      <c r="B591" s="36"/>
      <c r="C591" s="35"/>
      <c r="D591" s="185" t="s">
        <v>138</v>
      </c>
      <c r="E591" s="35"/>
      <c r="F591" s="186" t="s">
        <v>1788</v>
      </c>
      <c r="G591" s="35"/>
      <c r="H591" s="35"/>
      <c r="I591" s="187"/>
      <c r="J591" s="35"/>
      <c r="K591" s="35"/>
      <c r="L591" s="36"/>
      <c r="M591" s="188"/>
      <c r="N591" s="189"/>
      <c r="O591" s="74"/>
      <c r="P591" s="74"/>
      <c r="Q591" s="74"/>
      <c r="R591" s="74"/>
      <c r="S591" s="74"/>
      <c r="T591" s="75"/>
      <c r="U591" s="35"/>
      <c r="V591" s="35"/>
      <c r="W591" s="35"/>
      <c r="X591" s="35"/>
      <c r="Y591" s="35"/>
      <c r="Z591" s="35"/>
      <c r="AA591" s="35"/>
      <c r="AB591" s="35"/>
      <c r="AC591" s="35"/>
      <c r="AD591" s="35"/>
      <c r="AE591" s="35"/>
      <c r="AT591" s="16" t="s">
        <v>138</v>
      </c>
      <c r="AU591" s="16" t="s">
        <v>80</v>
      </c>
    </row>
    <row r="592" s="2" customFormat="1">
      <c r="A592" s="35"/>
      <c r="B592" s="36"/>
      <c r="C592" s="35"/>
      <c r="D592" s="197" t="s">
        <v>384</v>
      </c>
      <c r="E592" s="35"/>
      <c r="F592" s="198" t="s">
        <v>1789</v>
      </c>
      <c r="G592" s="35"/>
      <c r="H592" s="35"/>
      <c r="I592" s="187"/>
      <c r="J592" s="35"/>
      <c r="K592" s="35"/>
      <c r="L592" s="36"/>
      <c r="M592" s="188"/>
      <c r="N592" s="189"/>
      <c r="O592" s="74"/>
      <c r="P592" s="74"/>
      <c r="Q592" s="74"/>
      <c r="R592" s="74"/>
      <c r="S592" s="74"/>
      <c r="T592" s="75"/>
      <c r="U592" s="35"/>
      <c r="V592" s="35"/>
      <c r="W592" s="35"/>
      <c r="X592" s="35"/>
      <c r="Y592" s="35"/>
      <c r="Z592" s="35"/>
      <c r="AA592" s="35"/>
      <c r="AB592" s="35"/>
      <c r="AC592" s="35"/>
      <c r="AD592" s="35"/>
      <c r="AE592" s="35"/>
      <c r="AT592" s="16" t="s">
        <v>384</v>
      </c>
      <c r="AU592" s="16" t="s">
        <v>80</v>
      </c>
    </row>
    <row r="593" s="12" customFormat="1">
      <c r="A593" s="12"/>
      <c r="B593" s="199"/>
      <c r="C593" s="12"/>
      <c r="D593" s="185" t="s">
        <v>386</v>
      </c>
      <c r="E593" s="200" t="s">
        <v>1790</v>
      </c>
      <c r="F593" s="201" t="s">
        <v>1791</v>
      </c>
      <c r="G593" s="12"/>
      <c r="H593" s="202">
        <v>104.667</v>
      </c>
      <c r="I593" s="203"/>
      <c r="J593" s="12"/>
      <c r="K593" s="12"/>
      <c r="L593" s="199"/>
      <c r="M593" s="204"/>
      <c r="N593" s="205"/>
      <c r="O593" s="205"/>
      <c r="P593" s="205"/>
      <c r="Q593" s="205"/>
      <c r="R593" s="205"/>
      <c r="S593" s="205"/>
      <c r="T593" s="206"/>
      <c r="U593" s="12"/>
      <c r="V593" s="12"/>
      <c r="W593" s="12"/>
      <c r="X593" s="12"/>
      <c r="Y593" s="12"/>
      <c r="Z593" s="12"/>
      <c r="AA593" s="12"/>
      <c r="AB593" s="12"/>
      <c r="AC593" s="12"/>
      <c r="AD593" s="12"/>
      <c r="AE593" s="12"/>
      <c r="AT593" s="200" t="s">
        <v>386</v>
      </c>
      <c r="AU593" s="200" t="s">
        <v>80</v>
      </c>
      <c r="AV593" s="12" t="s">
        <v>86</v>
      </c>
      <c r="AW593" s="12" t="s">
        <v>30</v>
      </c>
      <c r="AX593" s="12" t="s">
        <v>80</v>
      </c>
      <c r="AY593" s="200" t="s">
        <v>131</v>
      </c>
    </row>
    <row r="594" s="2" customFormat="1" ht="24.15" customHeight="1">
      <c r="A594" s="35"/>
      <c r="B594" s="171"/>
      <c r="C594" s="214" t="s">
        <v>1792</v>
      </c>
      <c r="D594" s="214" t="s">
        <v>434</v>
      </c>
      <c r="E594" s="215" t="s">
        <v>1793</v>
      </c>
      <c r="F594" s="216" t="s">
        <v>1794</v>
      </c>
      <c r="G594" s="217" t="s">
        <v>495</v>
      </c>
      <c r="H594" s="218">
        <v>1.3200000000000001</v>
      </c>
      <c r="I594" s="219"/>
      <c r="J594" s="220">
        <f>ROUND(I594*H594,2)</f>
        <v>0</v>
      </c>
      <c r="K594" s="216" t="s">
        <v>381</v>
      </c>
      <c r="L594" s="221"/>
      <c r="M594" s="222" t="s">
        <v>1</v>
      </c>
      <c r="N594" s="223" t="s">
        <v>38</v>
      </c>
      <c r="O594" s="74"/>
      <c r="P594" s="181">
        <f>O594*H594</f>
        <v>0</v>
      </c>
      <c r="Q594" s="181">
        <v>1</v>
      </c>
      <c r="R594" s="181">
        <f>Q594*H594</f>
        <v>1.3200000000000001</v>
      </c>
      <c r="S594" s="181">
        <v>0</v>
      </c>
      <c r="T594" s="182">
        <f>S594*H594</f>
        <v>0</v>
      </c>
      <c r="U594" s="35"/>
      <c r="V594" s="35"/>
      <c r="W594" s="35"/>
      <c r="X594" s="35"/>
      <c r="Y594" s="35"/>
      <c r="Z594" s="35"/>
      <c r="AA594" s="35"/>
      <c r="AB594" s="35"/>
      <c r="AC594" s="35"/>
      <c r="AD594" s="35"/>
      <c r="AE594" s="35"/>
      <c r="AR594" s="183" t="s">
        <v>186</v>
      </c>
      <c r="AT594" s="183" t="s">
        <v>434</v>
      </c>
      <c r="AU594" s="183" t="s">
        <v>80</v>
      </c>
      <c r="AY594" s="16" t="s">
        <v>131</v>
      </c>
      <c r="BE594" s="184">
        <f>IF(N594="základní",J594,0)</f>
        <v>0</v>
      </c>
      <c r="BF594" s="184">
        <f>IF(N594="snížená",J594,0)</f>
        <v>0</v>
      </c>
      <c r="BG594" s="184">
        <f>IF(N594="zákl. přenesená",J594,0)</f>
        <v>0</v>
      </c>
      <c r="BH594" s="184">
        <f>IF(N594="sníž. přenesená",J594,0)</f>
        <v>0</v>
      </c>
      <c r="BI594" s="184">
        <f>IF(N594="nulová",J594,0)</f>
        <v>0</v>
      </c>
      <c r="BJ594" s="16" t="s">
        <v>80</v>
      </c>
      <c r="BK594" s="184">
        <f>ROUND(I594*H594,2)</f>
        <v>0</v>
      </c>
      <c r="BL594" s="16" t="s">
        <v>130</v>
      </c>
      <c r="BM594" s="183" t="s">
        <v>1795</v>
      </c>
    </row>
    <row r="595" s="2" customFormat="1">
      <c r="A595" s="35"/>
      <c r="B595" s="36"/>
      <c r="C595" s="35"/>
      <c r="D595" s="185" t="s">
        <v>138</v>
      </c>
      <c r="E595" s="35"/>
      <c r="F595" s="186" t="s">
        <v>1794</v>
      </c>
      <c r="G595" s="35"/>
      <c r="H595" s="35"/>
      <c r="I595" s="187"/>
      <c r="J595" s="35"/>
      <c r="K595" s="35"/>
      <c r="L595" s="36"/>
      <c r="M595" s="188"/>
      <c r="N595" s="189"/>
      <c r="O595" s="74"/>
      <c r="P595" s="74"/>
      <c r="Q595" s="74"/>
      <c r="R595" s="74"/>
      <c r="S595" s="74"/>
      <c r="T595" s="75"/>
      <c r="U595" s="35"/>
      <c r="V595" s="35"/>
      <c r="W595" s="35"/>
      <c r="X595" s="35"/>
      <c r="Y595" s="35"/>
      <c r="Z595" s="35"/>
      <c r="AA595" s="35"/>
      <c r="AB595" s="35"/>
      <c r="AC595" s="35"/>
      <c r="AD595" s="35"/>
      <c r="AE595" s="35"/>
      <c r="AT595" s="16" t="s">
        <v>138</v>
      </c>
      <c r="AU595" s="16" t="s">
        <v>80</v>
      </c>
    </row>
    <row r="596" s="2" customFormat="1" ht="33" customHeight="1">
      <c r="A596" s="35"/>
      <c r="B596" s="171"/>
      <c r="C596" s="172" t="s">
        <v>1796</v>
      </c>
      <c r="D596" s="172" t="s">
        <v>132</v>
      </c>
      <c r="E596" s="173" t="s">
        <v>1797</v>
      </c>
      <c r="F596" s="174" t="s">
        <v>1798</v>
      </c>
      <c r="G596" s="175" t="s">
        <v>380</v>
      </c>
      <c r="H596" s="176">
        <v>212.5</v>
      </c>
      <c r="I596" s="177"/>
      <c r="J596" s="178">
        <f>ROUND(I596*H596,2)</f>
        <v>0</v>
      </c>
      <c r="K596" s="174" t="s">
        <v>381</v>
      </c>
      <c r="L596" s="36"/>
      <c r="M596" s="179" t="s">
        <v>1</v>
      </c>
      <c r="N596" s="180" t="s">
        <v>38</v>
      </c>
      <c r="O596" s="74"/>
      <c r="P596" s="181">
        <f>O596*H596</f>
        <v>0</v>
      </c>
      <c r="Q596" s="181">
        <v>0.00044999999999999999</v>
      </c>
      <c r="R596" s="181">
        <f>Q596*H596</f>
        <v>0.095625000000000002</v>
      </c>
      <c r="S596" s="181">
        <v>0</v>
      </c>
      <c r="T596" s="182">
        <f>S596*H596</f>
        <v>0</v>
      </c>
      <c r="U596" s="35"/>
      <c r="V596" s="35"/>
      <c r="W596" s="35"/>
      <c r="X596" s="35"/>
      <c r="Y596" s="35"/>
      <c r="Z596" s="35"/>
      <c r="AA596" s="35"/>
      <c r="AB596" s="35"/>
      <c r="AC596" s="35"/>
      <c r="AD596" s="35"/>
      <c r="AE596" s="35"/>
      <c r="AR596" s="183" t="s">
        <v>130</v>
      </c>
      <c r="AT596" s="183" t="s">
        <v>132</v>
      </c>
      <c r="AU596" s="183" t="s">
        <v>80</v>
      </c>
      <c r="AY596" s="16" t="s">
        <v>131</v>
      </c>
      <c r="BE596" s="184">
        <f>IF(N596="základní",J596,0)</f>
        <v>0</v>
      </c>
      <c r="BF596" s="184">
        <f>IF(N596="snížená",J596,0)</f>
        <v>0</v>
      </c>
      <c r="BG596" s="184">
        <f>IF(N596="zákl. přenesená",J596,0)</f>
        <v>0</v>
      </c>
      <c r="BH596" s="184">
        <f>IF(N596="sníž. přenesená",J596,0)</f>
        <v>0</v>
      </c>
      <c r="BI596" s="184">
        <f>IF(N596="nulová",J596,0)</f>
        <v>0</v>
      </c>
      <c r="BJ596" s="16" t="s">
        <v>80</v>
      </c>
      <c r="BK596" s="184">
        <f>ROUND(I596*H596,2)</f>
        <v>0</v>
      </c>
      <c r="BL596" s="16" t="s">
        <v>130</v>
      </c>
      <c r="BM596" s="183" t="s">
        <v>1799</v>
      </c>
    </row>
    <row r="597" s="2" customFormat="1">
      <c r="A597" s="35"/>
      <c r="B597" s="36"/>
      <c r="C597" s="35"/>
      <c r="D597" s="185" t="s">
        <v>138</v>
      </c>
      <c r="E597" s="35"/>
      <c r="F597" s="186" t="s">
        <v>1800</v>
      </c>
      <c r="G597" s="35"/>
      <c r="H597" s="35"/>
      <c r="I597" s="187"/>
      <c r="J597" s="35"/>
      <c r="K597" s="35"/>
      <c r="L597" s="36"/>
      <c r="M597" s="188"/>
      <c r="N597" s="189"/>
      <c r="O597" s="74"/>
      <c r="P597" s="74"/>
      <c r="Q597" s="74"/>
      <c r="R597" s="74"/>
      <c r="S597" s="74"/>
      <c r="T597" s="75"/>
      <c r="U597" s="35"/>
      <c r="V597" s="35"/>
      <c r="W597" s="35"/>
      <c r="X597" s="35"/>
      <c r="Y597" s="35"/>
      <c r="Z597" s="35"/>
      <c r="AA597" s="35"/>
      <c r="AB597" s="35"/>
      <c r="AC597" s="35"/>
      <c r="AD597" s="35"/>
      <c r="AE597" s="35"/>
      <c r="AT597" s="16" t="s">
        <v>138</v>
      </c>
      <c r="AU597" s="16" t="s">
        <v>80</v>
      </c>
    </row>
    <row r="598" s="2" customFormat="1">
      <c r="A598" s="35"/>
      <c r="B598" s="36"/>
      <c r="C598" s="35"/>
      <c r="D598" s="197" t="s">
        <v>384</v>
      </c>
      <c r="E598" s="35"/>
      <c r="F598" s="198" t="s">
        <v>1801</v>
      </c>
      <c r="G598" s="35"/>
      <c r="H598" s="35"/>
      <c r="I598" s="187"/>
      <c r="J598" s="35"/>
      <c r="K598" s="35"/>
      <c r="L598" s="36"/>
      <c r="M598" s="188"/>
      <c r="N598" s="189"/>
      <c r="O598" s="74"/>
      <c r="P598" s="74"/>
      <c r="Q598" s="74"/>
      <c r="R598" s="74"/>
      <c r="S598" s="74"/>
      <c r="T598" s="75"/>
      <c r="U598" s="35"/>
      <c r="V598" s="35"/>
      <c r="W598" s="35"/>
      <c r="X598" s="35"/>
      <c r="Y598" s="35"/>
      <c r="Z598" s="35"/>
      <c r="AA598" s="35"/>
      <c r="AB598" s="35"/>
      <c r="AC598" s="35"/>
      <c r="AD598" s="35"/>
      <c r="AE598" s="35"/>
      <c r="AT598" s="16" t="s">
        <v>384</v>
      </c>
      <c r="AU598" s="16" t="s">
        <v>80</v>
      </c>
    </row>
    <row r="599" s="12" customFormat="1">
      <c r="A599" s="12"/>
      <c r="B599" s="199"/>
      <c r="C599" s="12"/>
      <c r="D599" s="185" t="s">
        <v>386</v>
      </c>
      <c r="E599" s="200" t="s">
        <v>1802</v>
      </c>
      <c r="F599" s="201" t="s">
        <v>1803</v>
      </c>
      <c r="G599" s="12"/>
      <c r="H599" s="202">
        <v>212.5</v>
      </c>
      <c r="I599" s="203"/>
      <c r="J599" s="12"/>
      <c r="K599" s="12"/>
      <c r="L599" s="199"/>
      <c r="M599" s="204"/>
      <c r="N599" s="205"/>
      <c r="O599" s="205"/>
      <c r="P599" s="205"/>
      <c r="Q599" s="205"/>
      <c r="R599" s="205"/>
      <c r="S599" s="205"/>
      <c r="T599" s="206"/>
      <c r="U599" s="12"/>
      <c r="V599" s="12"/>
      <c r="W599" s="12"/>
      <c r="X599" s="12"/>
      <c r="Y599" s="12"/>
      <c r="Z599" s="12"/>
      <c r="AA599" s="12"/>
      <c r="AB599" s="12"/>
      <c r="AC599" s="12"/>
      <c r="AD599" s="12"/>
      <c r="AE599" s="12"/>
      <c r="AT599" s="200" t="s">
        <v>386</v>
      </c>
      <c r="AU599" s="200" t="s">
        <v>80</v>
      </c>
      <c r="AV599" s="12" t="s">
        <v>86</v>
      </c>
      <c r="AW599" s="12" t="s">
        <v>30</v>
      </c>
      <c r="AX599" s="12" t="s">
        <v>80</v>
      </c>
      <c r="AY599" s="200" t="s">
        <v>131</v>
      </c>
    </row>
    <row r="600" s="2" customFormat="1" ht="33" customHeight="1">
      <c r="A600" s="35"/>
      <c r="B600" s="171"/>
      <c r="C600" s="172" t="s">
        <v>1804</v>
      </c>
      <c r="D600" s="172" t="s">
        <v>132</v>
      </c>
      <c r="E600" s="173" t="s">
        <v>1805</v>
      </c>
      <c r="F600" s="174" t="s">
        <v>1806</v>
      </c>
      <c r="G600" s="175" t="s">
        <v>535</v>
      </c>
      <c r="H600" s="176">
        <v>850</v>
      </c>
      <c r="I600" s="177"/>
      <c r="J600" s="178">
        <f>ROUND(I600*H600,2)</f>
        <v>0</v>
      </c>
      <c r="K600" s="174" t="s">
        <v>381</v>
      </c>
      <c r="L600" s="36"/>
      <c r="M600" s="179" t="s">
        <v>1</v>
      </c>
      <c r="N600" s="180" t="s">
        <v>38</v>
      </c>
      <c r="O600" s="74"/>
      <c r="P600" s="181">
        <f>O600*H600</f>
        <v>0</v>
      </c>
      <c r="Q600" s="181">
        <v>0.00098999999999999999</v>
      </c>
      <c r="R600" s="181">
        <f>Q600*H600</f>
        <v>0.84150000000000003</v>
      </c>
      <c r="S600" s="181">
        <v>0</v>
      </c>
      <c r="T600" s="182">
        <f>S600*H600</f>
        <v>0</v>
      </c>
      <c r="U600" s="35"/>
      <c r="V600" s="35"/>
      <c r="W600" s="35"/>
      <c r="X600" s="35"/>
      <c r="Y600" s="35"/>
      <c r="Z600" s="35"/>
      <c r="AA600" s="35"/>
      <c r="AB600" s="35"/>
      <c r="AC600" s="35"/>
      <c r="AD600" s="35"/>
      <c r="AE600" s="35"/>
      <c r="AR600" s="183" t="s">
        <v>130</v>
      </c>
      <c r="AT600" s="183" t="s">
        <v>132</v>
      </c>
      <c r="AU600" s="183" t="s">
        <v>80</v>
      </c>
      <c r="AY600" s="16" t="s">
        <v>131</v>
      </c>
      <c r="BE600" s="184">
        <f>IF(N600="základní",J600,0)</f>
        <v>0</v>
      </c>
      <c r="BF600" s="184">
        <f>IF(N600="snížená",J600,0)</f>
        <v>0</v>
      </c>
      <c r="BG600" s="184">
        <f>IF(N600="zákl. přenesená",J600,0)</f>
        <v>0</v>
      </c>
      <c r="BH600" s="184">
        <f>IF(N600="sníž. přenesená",J600,0)</f>
        <v>0</v>
      </c>
      <c r="BI600" s="184">
        <f>IF(N600="nulová",J600,0)</f>
        <v>0</v>
      </c>
      <c r="BJ600" s="16" t="s">
        <v>80</v>
      </c>
      <c r="BK600" s="184">
        <f>ROUND(I600*H600,2)</f>
        <v>0</v>
      </c>
      <c r="BL600" s="16" t="s">
        <v>130</v>
      </c>
      <c r="BM600" s="183" t="s">
        <v>1807</v>
      </c>
    </row>
    <row r="601" s="2" customFormat="1">
      <c r="A601" s="35"/>
      <c r="B601" s="36"/>
      <c r="C601" s="35"/>
      <c r="D601" s="185" t="s">
        <v>138</v>
      </c>
      <c r="E601" s="35"/>
      <c r="F601" s="186" t="s">
        <v>1808</v>
      </c>
      <c r="G601" s="35"/>
      <c r="H601" s="35"/>
      <c r="I601" s="187"/>
      <c r="J601" s="35"/>
      <c r="K601" s="35"/>
      <c r="L601" s="36"/>
      <c r="M601" s="188"/>
      <c r="N601" s="189"/>
      <c r="O601" s="74"/>
      <c r="P601" s="74"/>
      <c r="Q601" s="74"/>
      <c r="R601" s="74"/>
      <c r="S601" s="74"/>
      <c r="T601" s="75"/>
      <c r="U601" s="35"/>
      <c r="V601" s="35"/>
      <c r="W601" s="35"/>
      <c r="X601" s="35"/>
      <c r="Y601" s="35"/>
      <c r="Z601" s="35"/>
      <c r="AA601" s="35"/>
      <c r="AB601" s="35"/>
      <c r="AC601" s="35"/>
      <c r="AD601" s="35"/>
      <c r="AE601" s="35"/>
      <c r="AT601" s="16" t="s">
        <v>138</v>
      </c>
      <c r="AU601" s="16" t="s">
        <v>80</v>
      </c>
    </row>
    <row r="602" s="2" customFormat="1">
      <c r="A602" s="35"/>
      <c r="B602" s="36"/>
      <c r="C602" s="35"/>
      <c r="D602" s="197" t="s">
        <v>384</v>
      </c>
      <c r="E602" s="35"/>
      <c r="F602" s="198" t="s">
        <v>1809</v>
      </c>
      <c r="G602" s="35"/>
      <c r="H602" s="35"/>
      <c r="I602" s="187"/>
      <c r="J602" s="35"/>
      <c r="K602" s="35"/>
      <c r="L602" s="36"/>
      <c r="M602" s="188"/>
      <c r="N602" s="189"/>
      <c r="O602" s="74"/>
      <c r="P602" s="74"/>
      <c r="Q602" s="74"/>
      <c r="R602" s="74"/>
      <c r="S602" s="74"/>
      <c r="T602" s="75"/>
      <c r="U602" s="35"/>
      <c r="V602" s="35"/>
      <c r="W602" s="35"/>
      <c r="X602" s="35"/>
      <c r="Y602" s="35"/>
      <c r="Z602" s="35"/>
      <c r="AA602" s="35"/>
      <c r="AB602" s="35"/>
      <c r="AC602" s="35"/>
      <c r="AD602" s="35"/>
      <c r="AE602" s="35"/>
      <c r="AT602" s="16" t="s">
        <v>384</v>
      </c>
      <c r="AU602" s="16" t="s">
        <v>80</v>
      </c>
    </row>
    <row r="603" s="12" customFormat="1">
      <c r="A603" s="12"/>
      <c r="B603" s="199"/>
      <c r="C603" s="12"/>
      <c r="D603" s="185" t="s">
        <v>386</v>
      </c>
      <c r="E603" s="200" t="s">
        <v>1810</v>
      </c>
      <c r="F603" s="201" t="s">
        <v>1811</v>
      </c>
      <c r="G603" s="12"/>
      <c r="H603" s="202">
        <v>850</v>
      </c>
      <c r="I603" s="203"/>
      <c r="J603" s="12"/>
      <c r="K603" s="12"/>
      <c r="L603" s="199"/>
      <c r="M603" s="204"/>
      <c r="N603" s="205"/>
      <c r="O603" s="205"/>
      <c r="P603" s="205"/>
      <c r="Q603" s="205"/>
      <c r="R603" s="205"/>
      <c r="S603" s="205"/>
      <c r="T603" s="206"/>
      <c r="U603" s="12"/>
      <c r="V603" s="12"/>
      <c r="W603" s="12"/>
      <c r="X603" s="12"/>
      <c r="Y603" s="12"/>
      <c r="Z603" s="12"/>
      <c r="AA603" s="12"/>
      <c r="AB603" s="12"/>
      <c r="AC603" s="12"/>
      <c r="AD603" s="12"/>
      <c r="AE603" s="12"/>
      <c r="AT603" s="200" t="s">
        <v>386</v>
      </c>
      <c r="AU603" s="200" t="s">
        <v>80</v>
      </c>
      <c r="AV603" s="12" t="s">
        <v>86</v>
      </c>
      <c r="AW603" s="12" t="s">
        <v>30</v>
      </c>
      <c r="AX603" s="12" t="s">
        <v>80</v>
      </c>
      <c r="AY603" s="200" t="s">
        <v>131</v>
      </c>
    </row>
    <row r="604" s="11" customFormat="1" ht="25.92" customHeight="1">
      <c r="A604" s="11"/>
      <c r="B604" s="160"/>
      <c r="C604" s="11"/>
      <c r="D604" s="161" t="s">
        <v>72</v>
      </c>
      <c r="E604" s="162" t="s">
        <v>819</v>
      </c>
      <c r="F604" s="162" t="s">
        <v>820</v>
      </c>
      <c r="G604" s="11"/>
      <c r="H604" s="11"/>
      <c r="I604" s="163"/>
      <c r="J604" s="164">
        <f>BK604</f>
        <v>0</v>
      </c>
      <c r="K604" s="11"/>
      <c r="L604" s="160"/>
      <c r="M604" s="165"/>
      <c r="N604" s="166"/>
      <c r="O604" s="166"/>
      <c r="P604" s="167">
        <f>SUM(P605:P663)</f>
        <v>0</v>
      </c>
      <c r="Q604" s="166"/>
      <c r="R604" s="167">
        <f>SUM(R605:R663)</f>
        <v>0</v>
      </c>
      <c r="S604" s="166"/>
      <c r="T604" s="168">
        <f>SUM(T605:T663)</f>
        <v>0</v>
      </c>
      <c r="U604" s="11"/>
      <c r="V604" s="11"/>
      <c r="W604" s="11"/>
      <c r="X604" s="11"/>
      <c r="Y604" s="11"/>
      <c r="Z604" s="11"/>
      <c r="AA604" s="11"/>
      <c r="AB604" s="11"/>
      <c r="AC604" s="11"/>
      <c r="AD604" s="11"/>
      <c r="AE604" s="11"/>
      <c r="AR604" s="161" t="s">
        <v>130</v>
      </c>
      <c r="AT604" s="169" t="s">
        <v>72</v>
      </c>
      <c r="AU604" s="169" t="s">
        <v>73</v>
      </c>
      <c r="AY604" s="161" t="s">
        <v>131</v>
      </c>
      <c r="BK604" s="170">
        <f>SUM(BK605:BK663)</f>
        <v>0</v>
      </c>
    </row>
    <row r="605" s="2" customFormat="1" ht="33" customHeight="1">
      <c r="A605" s="35"/>
      <c r="B605" s="171"/>
      <c r="C605" s="172" t="s">
        <v>1812</v>
      </c>
      <c r="D605" s="172" t="s">
        <v>132</v>
      </c>
      <c r="E605" s="173" t="s">
        <v>1813</v>
      </c>
      <c r="F605" s="174" t="s">
        <v>1814</v>
      </c>
      <c r="G605" s="175" t="s">
        <v>495</v>
      </c>
      <c r="H605" s="176">
        <v>12.544000000000001</v>
      </c>
      <c r="I605" s="177"/>
      <c r="J605" s="178">
        <f>ROUND(I605*H605,2)</f>
        <v>0</v>
      </c>
      <c r="K605" s="174" t="s">
        <v>381</v>
      </c>
      <c r="L605" s="36"/>
      <c r="M605" s="179" t="s">
        <v>1</v>
      </c>
      <c r="N605" s="180" t="s">
        <v>38</v>
      </c>
      <c r="O605" s="74"/>
      <c r="P605" s="181">
        <f>O605*H605</f>
        <v>0</v>
      </c>
      <c r="Q605" s="181">
        <v>0</v>
      </c>
      <c r="R605" s="181">
        <f>Q605*H605</f>
        <v>0</v>
      </c>
      <c r="S605" s="181">
        <v>0</v>
      </c>
      <c r="T605" s="182">
        <f>S605*H605</f>
        <v>0</v>
      </c>
      <c r="U605" s="35"/>
      <c r="V605" s="35"/>
      <c r="W605" s="35"/>
      <c r="X605" s="35"/>
      <c r="Y605" s="35"/>
      <c r="Z605" s="35"/>
      <c r="AA605" s="35"/>
      <c r="AB605" s="35"/>
      <c r="AC605" s="35"/>
      <c r="AD605" s="35"/>
      <c r="AE605" s="35"/>
      <c r="AR605" s="183" t="s">
        <v>130</v>
      </c>
      <c r="AT605" s="183" t="s">
        <v>132</v>
      </c>
      <c r="AU605" s="183" t="s">
        <v>80</v>
      </c>
      <c r="AY605" s="16" t="s">
        <v>131</v>
      </c>
      <c r="BE605" s="184">
        <f>IF(N605="základní",J605,0)</f>
        <v>0</v>
      </c>
      <c r="BF605" s="184">
        <f>IF(N605="snížená",J605,0)</f>
        <v>0</v>
      </c>
      <c r="BG605" s="184">
        <f>IF(N605="zákl. přenesená",J605,0)</f>
        <v>0</v>
      </c>
      <c r="BH605" s="184">
        <f>IF(N605="sníž. přenesená",J605,0)</f>
        <v>0</v>
      </c>
      <c r="BI605" s="184">
        <f>IF(N605="nulová",J605,0)</f>
        <v>0</v>
      </c>
      <c r="BJ605" s="16" t="s">
        <v>80</v>
      </c>
      <c r="BK605" s="184">
        <f>ROUND(I605*H605,2)</f>
        <v>0</v>
      </c>
      <c r="BL605" s="16" t="s">
        <v>130</v>
      </c>
      <c r="BM605" s="183" t="s">
        <v>1815</v>
      </c>
    </row>
    <row r="606" s="2" customFormat="1">
      <c r="A606" s="35"/>
      <c r="B606" s="36"/>
      <c r="C606" s="35"/>
      <c r="D606" s="185" t="s">
        <v>138</v>
      </c>
      <c r="E606" s="35"/>
      <c r="F606" s="186" t="s">
        <v>1816</v>
      </c>
      <c r="G606" s="35"/>
      <c r="H606" s="35"/>
      <c r="I606" s="187"/>
      <c r="J606" s="35"/>
      <c r="K606" s="35"/>
      <c r="L606" s="36"/>
      <c r="M606" s="188"/>
      <c r="N606" s="189"/>
      <c r="O606" s="74"/>
      <c r="P606" s="74"/>
      <c r="Q606" s="74"/>
      <c r="R606" s="74"/>
      <c r="S606" s="74"/>
      <c r="T606" s="75"/>
      <c r="U606" s="35"/>
      <c r="V606" s="35"/>
      <c r="W606" s="35"/>
      <c r="X606" s="35"/>
      <c r="Y606" s="35"/>
      <c r="Z606" s="35"/>
      <c r="AA606" s="35"/>
      <c r="AB606" s="35"/>
      <c r="AC606" s="35"/>
      <c r="AD606" s="35"/>
      <c r="AE606" s="35"/>
      <c r="AT606" s="16" t="s">
        <v>138</v>
      </c>
      <c r="AU606" s="16" t="s">
        <v>80</v>
      </c>
    </row>
    <row r="607" s="2" customFormat="1">
      <c r="A607" s="35"/>
      <c r="B607" s="36"/>
      <c r="C607" s="35"/>
      <c r="D607" s="197" t="s">
        <v>384</v>
      </c>
      <c r="E607" s="35"/>
      <c r="F607" s="198" t="s">
        <v>1817</v>
      </c>
      <c r="G607" s="35"/>
      <c r="H607" s="35"/>
      <c r="I607" s="187"/>
      <c r="J607" s="35"/>
      <c r="K607" s="35"/>
      <c r="L607" s="36"/>
      <c r="M607" s="188"/>
      <c r="N607" s="189"/>
      <c r="O607" s="74"/>
      <c r="P607" s="74"/>
      <c r="Q607" s="74"/>
      <c r="R607" s="74"/>
      <c r="S607" s="74"/>
      <c r="T607" s="75"/>
      <c r="U607" s="35"/>
      <c r="V607" s="35"/>
      <c r="W607" s="35"/>
      <c r="X607" s="35"/>
      <c r="Y607" s="35"/>
      <c r="Z607" s="35"/>
      <c r="AA607" s="35"/>
      <c r="AB607" s="35"/>
      <c r="AC607" s="35"/>
      <c r="AD607" s="35"/>
      <c r="AE607" s="35"/>
      <c r="AT607" s="16" t="s">
        <v>384</v>
      </c>
      <c r="AU607" s="16" t="s">
        <v>80</v>
      </c>
    </row>
    <row r="608" s="12" customFormat="1">
      <c r="A608" s="12"/>
      <c r="B608" s="199"/>
      <c r="C608" s="12"/>
      <c r="D608" s="185" t="s">
        <v>386</v>
      </c>
      <c r="E608" s="200" t="s">
        <v>1818</v>
      </c>
      <c r="F608" s="201" t="s">
        <v>1819</v>
      </c>
      <c r="G608" s="12"/>
      <c r="H608" s="202">
        <v>12.544000000000001</v>
      </c>
      <c r="I608" s="203"/>
      <c r="J608" s="12"/>
      <c r="K608" s="12"/>
      <c r="L608" s="199"/>
      <c r="M608" s="204"/>
      <c r="N608" s="205"/>
      <c r="O608" s="205"/>
      <c r="P608" s="205"/>
      <c r="Q608" s="205"/>
      <c r="R608" s="205"/>
      <c r="S608" s="205"/>
      <c r="T608" s="206"/>
      <c r="U608" s="12"/>
      <c r="V608" s="12"/>
      <c r="W608" s="12"/>
      <c r="X608" s="12"/>
      <c r="Y608" s="12"/>
      <c r="Z608" s="12"/>
      <c r="AA608" s="12"/>
      <c r="AB608" s="12"/>
      <c r="AC608" s="12"/>
      <c r="AD608" s="12"/>
      <c r="AE608" s="12"/>
      <c r="AT608" s="200" t="s">
        <v>386</v>
      </c>
      <c r="AU608" s="200" t="s">
        <v>80</v>
      </c>
      <c r="AV608" s="12" t="s">
        <v>86</v>
      </c>
      <c r="AW608" s="12" t="s">
        <v>30</v>
      </c>
      <c r="AX608" s="12" t="s">
        <v>80</v>
      </c>
      <c r="AY608" s="200" t="s">
        <v>131</v>
      </c>
    </row>
    <row r="609" s="2" customFormat="1" ht="24.15" customHeight="1">
      <c r="A609" s="35"/>
      <c r="B609" s="171"/>
      <c r="C609" s="172" t="s">
        <v>1820</v>
      </c>
      <c r="D609" s="172" t="s">
        <v>132</v>
      </c>
      <c r="E609" s="173" t="s">
        <v>1821</v>
      </c>
      <c r="F609" s="174" t="s">
        <v>1822</v>
      </c>
      <c r="G609" s="175" t="s">
        <v>495</v>
      </c>
      <c r="H609" s="176">
        <v>856.37199999999996</v>
      </c>
      <c r="I609" s="177"/>
      <c r="J609" s="178">
        <f>ROUND(I609*H609,2)</f>
        <v>0</v>
      </c>
      <c r="K609" s="174" t="s">
        <v>381</v>
      </c>
      <c r="L609" s="36"/>
      <c r="M609" s="179" t="s">
        <v>1</v>
      </c>
      <c r="N609" s="180" t="s">
        <v>38</v>
      </c>
      <c r="O609" s="74"/>
      <c r="P609" s="181">
        <f>O609*H609</f>
        <v>0</v>
      </c>
      <c r="Q609" s="181">
        <v>0</v>
      </c>
      <c r="R609" s="181">
        <f>Q609*H609</f>
        <v>0</v>
      </c>
      <c r="S609" s="181">
        <v>0</v>
      </c>
      <c r="T609" s="182">
        <f>S609*H609</f>
        <v>0</v>
      </c>
      <c r="U609" s="35"/>
      <c r="V609" s="35"/>
      <c r="W609" s="35"/>
      <c r="X609" s="35"/>
      <c r="Y609" s="35"/>
      <c r="Z609" s="35"/>
      <c r="AA609" s="35"/>
      <c r="AB609" s="35"/>
      <c r="AC609" s="35"/>
      <c r="AD609" s="35"/>
      <c r="AE609" s="35"/>
      <c r="AR609" s="183" t="s">
        <v>130</v>
      </c>
      <c r="AT609" s="183" t="s">
        <v>132</v>
      </c>
      <c r="AU609" s="183" t="s">
        <v>80</v>
      </c>
      <c r="AY609" s="16" t="s">
        <v>131</v>
      </c>
      <c r="BE609" s="184">
        <f>IF(N609="základní",J609,0)</f>
        <v>0</v>
      </c>
      <c r="BF609" s="184">
        <f>IF(N609="snížená",J609,0)</f>
        <v>0</v>
      </c>
      <c r="BG609" s="184">
        <f>IF(N609="zákl. přenesená",J609,0)</f>
        <v>0</v>
      </c>
      <c r="BH609" s="184">
        <f>IF(N609="sníž. přenesená",J609,0)</f>
        <v>0</v>
      </c>
      <c r="BI609" s="184">
        <f>IF(N609="nulová",J609,0)</f>
        <v>0</v>
      </c>
      <c r="BJ609" s="16" t="s">
        <v>80</v>
      </c>
      <c r="BK609" s="184">
        <f>ROUND(I609*H609,2)</f>
        <v>0</v>
      </c>
      <c r="BL609" s="16" t="s">
        <v>130</v>
      </c>
      <c r="BM609" s="183" t="s">
        <v>1823</v>
      </c>
    </row>
    <row r="610" s="2" customFormat="1">
      <c r="A610" s="35"/>
      <c r="B610" s="36"/>
      <c r="C610" s="35"/>
      <c r="D610" s="185" t="s">
        <v>138</v>
      </c>
      <c r="E610" s="35"/>
      <c r="F610" s="186" t="s">
        <v>1824</v>
      </c>
      <c r="G610" s="35"/>
      <c r="H610" s="35"/>
      <c r="I610" s="187"/>
      <c r="J610" s="35"/>
      <c r="K610" s="35"/>
      <c r="L610" s="36"/>
      <c r="M610" s="188"/>
      <c r="N610" s="189"/>
      <c r="O610" s="74"/>
      <c r="P610" s="74"/>
      <c r="Q610" s="74"/>
      <c r="R610" s="74"/>
      <c r="S610" s="74"/>
      <c r="T610" s="75"/>
      <c r="U610" s="35"/>
      <c r="V610" s="35"/>
      <c r="W610" s="35"/>
      <c r="X610" s="35"/>
      <c r="Y610" s="35"/>
      <c r="Z610" s="35"/>
      <c r="AA610" s="35"/>
      <c r="AB610" s="35"/>
      <c r="AC610" s="35"/>
      <c r="AD610" s="35"/>
      <c r="AE610" s="35"/>
      <c r="AT610" s="16" t="s">
        <v>138</v>
      </c>
      <c r="AU610" s="16" t="s">
        <v>80</v>
      </c>
    </row>
    <row r="611" s="2" customFormat="1">
      <c r="A611" s="35"/>
      <c r="B611" s="36"/>
      <c r="C611" s="35"/>
      <c r="D611" s="197" t="s">
        <v>384</v>
      </c>
      <c r="E611" s="35"/>
      <c r="F611" s="198" t="s">
        <v>1825</v>
      </c>
      <c r="G611" s="35"/>
      <c r="H611" s="35"/>
      <c r="I611" s="187"/>
      <c r="J611" s="35"/>
      <c r="K611" s="35"/>
      <c r="L611" s="36"/>
      <c r="M611" s="188"/>
      <c r="N611" s="189"/>
      <c r="O611" s="74"/>
      <c r="P611" s="74"/>
      <c r="Q611" s="74"/>
      <c r="R611" s="74"/>
      <c r="S611" s="74"/>
      <c r="T611" s="75"/>
      <c r="U611" s="35"/>
      <c r="V611" s="35"/>
      <c r="W611" s="35"/>
      <c r="X611" s="35"/>
      <c r="Y611" s="35"/>
      <c r="Z611" s="35"/>
      <c r="AA611" s="35"/>
      <c r="AB611" s="35"/>
      <c r="AC611" s="35"/>
      <c r="AD611" s="35"/>
      <c r="AE611" s="35"/>
      <c r="AT611" s="16" t="s">
        <v>384</v>
      </c>
      <c r="AU611" s="16" t="s">
        <v>80</v>
      </c>
    </row>
    <row r="612" s="13" customFormat="1">
      <c r="A612" s="13"/>
      <c r="B612" s="207"/>
      <c r="C612" s="13"/>
      <c r="D612" s="185" t="s">
        <v>386</v>
      </c>
      <c r="E612" s="208" t="s">
        <v>1</v>
      </c>
      <c r="F612" s="209" t="s">
        <v>827</v>
      </c>
      <c r="G612" s="13"/>
      <c r="H612" s="208" t="s">
        <v>1</v>
      </c>
      <c r="I612" s="210"/>
      <c r="J612" s="13"/>
      <c r="K612" s="13"/>
      <c r="L612" s="207"/>
      <c r="M612" s="211"/>
      <c r="N612" s="212"/>
      <c r="O612" s="212"/>
      <c r="P612" s="212"/>
      <c r="Q612" s="212"/>
      <c r="R612" s="212"/>
      <c r="S612" s="212"/>
      <c r="T612" s="213"/>
      <c r="U612" s="13"/>
      <c r="V612" s="13"/>
      <c r="W612" s="13"/>
      <c r="X612" s="13"/>
      <c r="Y612" s="13"/>
      <c r="Z612" s="13"/>
      <c r="AA612" s="13"/>
      <c r="AB612" s="13"/>
      <c r="AC612" s="13"/>
      <c r="AD612" s="13"/>
      <c r="AE612" s="13"/>
      <c r="AT612" s="208" t="s">
        <v>386</v>
      </c>
      <c r="AU612" s="208" t="s">
        <v>80</v>
      </c>
      <c r="AV612" s="13" t="s">
        <v>80</v>
      </c>
      <c r="AW612" s="13" t="s">
        <v>30</v>
      </c>
      <c r="AX612" s="13" t="s">
        <v>73</v>
      </c>
      <c r="AY612" s="208" t="s">
        <v>131</v>
      </c>
    </row>
    <row r="613" s="12" customFormat="1">
      <c r="A613" s="12"/>
      <c r="B613" s="199"/>
      <c r="C613" s="12"/>
      <c r="D613" s="185" t="s">
        <v>386</v>
      </c>
      <c r="E613" s="200" t="s">
        <v>1826</v>
      </c>
      <c r="F613" s="201" t="s">
        <v>1827</v>
      </c>
      <c r="G613" s="12"/>
      <c r="H613" s="202">
        <v>29.071999999999999</v>
      </c>
      <c r="I613" s="203"/>
      <c r="J613" s="12"/>
      <c r="K613" s="12"/>
      <c r="L613" s="199"/>
      <c r="M613" s="204"/>
      <c r="N613" s="205"/>
      <c r="O613" s="205"/>
      <c r="P613" s="205"/>
      <c r="Q613" s="205"/>
      <c r="R613" s="205"/>
      <c r="S613" s="205"/>
      <c r="T613" s="206"/>
      <c r="U613" s="12"/>
      <c r="V613" s="12"/>
      <c r="W613" s="12"/>
      <c r="X613" s="12"/>
      <c r="Y613" s="12"/>
      <c r="Z613" s="12"/>
      <c r="AA613" s="12"/>
      <c r="AB613" s="12"/>
      <c r="AC613" s="12"/>
      <c r="AD613" s="12"/>
      <c r="AE613" s="12"/>
      <c r="AT613" s="200" t="s">
        <v>386</v>
      </c>
      <c r="AU613" s="200" t="s">
        <v>80</v>
      </c>
      <c r="AV613" s="12" t="s">
        <v>86</v>
      </c>
      <c r="AW613" s="12" t="s">
        <v>30</v>
      </c>
      <c r="AX613" s="12" t="s">
        <v>73</v>
      </c>
      <c r="AY613" s="200" t="s">
        <v>131</v>
      </c>
    </row>
    <row r="614" s="12" customFormat="1">
      <c r="A614" s="12"/>
      <c r="B614" s="199"/>
      <c r="C614" s="12"/>
      <c r="D614" s="185" t="s">
        <v>386</v>
      </c>
      <c r="E614" s="200" t="s">
        <v>956</v>
      </c>
      <c r="F614" s="201" t="s">
        <v>1828</v>
      </c>
      <c r="G614" s="12"/>
      <c r="H614" s="202">
        <v>63.433</v>
      </c>
      <c r="I614" s="203"/>
      <c r="J614" s="12"/>
      <c r="K614" s="12"/>
      <c r="L614" s="199"/>
      <c r="M614" s="204"/>
      <c r="N614" s="205"/>
      <c r="O614" s="205"/>
      <c r="P614" s="205"/>
      <c r="Q614" s="205"/>
      <c r="R614" s="205"/>
      <c r="S614" s="205"/>
      <c r="T614" s="206"/>
      <c r="U614" s="12"/>
      <c r="V614" s="12"/>
      <c r="W614" s="12"/>
      <c r="X614" s="12"/>
      <c r="Y614" s="12"/>
      <c r="Z614" s="12"/>
      <c r="AA614" s="12"/>
      <c r="AB614" s="12"/>
      <c r="AC614" s="12"/>
      <c r="AD614" s="12"/>
      <c r="AE614" s="12"/>
      <c r="AT614" s="200" t="s">
        <v>386</v>
      </c>
      <c r="AU614" s="200" t="s">
        <v>80</v>
      </c>
      <c r="AV614" s="12" t="s">
        <v>86</v>
      </c>
      <c r="AW614" s="12" t="s">
        <v>30</v>
      </c>
      <c r="AX614" s="12" t="s">
        <v>73</v>
      </c>
      <c r="AY614" s="200" t="s">
        <v>131</v>
      </c>
    </row>
    <row r="615" s="12" customFormat="1">
      <c r="A615" s="12"/>
      <c r="B615" s="199"/>
      <c r="C615" s="12"/>
      <c r="D615" s="185" t="s">
        <v>386</v>
      </c>
      <c r="E615" s="200" t="s">
        <v>977</v>
      </c>
      <c r="F615" s="201" t="s">
        <v>1829</v>
      </c>
      <c r="G615" s="12"/>
      <c r="H615" s="202">
        <v>6.1200000000000001</v>
      </c>
      <c r="I615" s="203"/>
      <c r="J615" s="12"/>
      <c r="K615" s="12"/>
      <c r="L615" s="199"/>
      <c r="M615" s="204"/>
      <c r="N615" s="205"/>
      <c r="O615" s="205"/>
      <c r="P615" s="205"/>
      <c r="Q615" s="205"/>
      <c r="R615" s="205"/>
      <c r="S615" s="205"/>
      <c r="T615" s="206"/>
      <c r="U615" s="12"/>
      <c r="V615" s="12"/>
      <c r="W615" s="12"/>
      <c r="X615" s="12"/>
      <c r="Y615" s="12"/>
      <c r="Z615" s="12"/>
      <c r="AA615" s="12"/>
      <c r="AB615" s="12"/>
      <c r="AC615" s="12"/>
      <c r="AD615" s="12"/>
      <c r="AE615" s="12"/>
      <c r="AT615" s="200" t="s">
        <v>386</v>
      </c>
      <c r="AU615" s="200" t="s">
        <v>80</v>
      </c>
      <c r="AV615" s="12" t="s">
        <v>86</v>
      </c>
      <c r="AW615" s="12" t="s">
        <v>30</v>
      </c>
      <c r="AX615" s="12" t="s">
        <v>73</v>
      </c>
      <c r="AY615" s="200" t="s">
        <v>131</v>
      </c>
    </row>
    <row r="616" s="12" customFormat="1">
      <c r="A616" s="12"/>
      <c r="B616" s="199"/>
      <c r="C616" s="12"/>
      <c r="D616" s="185" t="s">
        <v>386</v>
      </c>
      <c r="E616" s="200" t="s">
        <v>989</v>
      </c>
      <c r="F616" s="201" t="s">
        <v>1830</v>
      </c>
      <c r="G616" s="12"/>
      <c r="H616" s="202">
        <v>10.519</v>
      </c>
      <c r="I616" s="203"/>
      <c r="J616" s="12"/>
      <c r="K616" s="12"/>
      <c r="L616" s="199"/>
      <c r="M616" s="204"/>
      <c r="N616" s="205"/>
      <c r="O616" s="205"/>
      <c r="P616" s="205"/>
      <c r="Q616" s="205"/>
      <c r="R616" s="205"/>
      <c r="S616" s="205"/>
      <c r="T616" s="206"/>
      <c r="U616" s="12"/>
      <c r="V616" s="12"/>
      <c r="W616" s="12"/>
      <c r="X616" s="12"/>
      <c r="Y616" s="12"/>
      <c r="Z616" s="12"/>
      <c r="AA616" s="12"/>
      <c r="AB616" s="12"/>
      <c r="AC616" s="12"/>
      <c r="AD616" s="12"/>
      <c r="AE616" s="12"/>
      <c r="AT616" s="200" t="s">
        <v>386</v>
      </c>
      <c r="AU616" s="200" t="s">
        <v>80</v>
      </c>
      <c r="AV616" s="12" t="s">
        <v>86</v>
      </c>
      <c r="AW616" s="12" t="s">
        <v>30</v>
      </c>
      <c r="AX616" s="12" t="s">
        <v>73</v>
      </c>
      <c r="AY616" s="200" t="s">
        <v>131</v>
      </c>
    </row>
    <row r="617" s="12" customFormat="1">
      <c r="A617" s="12"/>
      <c r="B617" s="199"/>
      <c r="C617" s="12"/>
      <c r="D617" s="185" t="s">
        <v>386</v>
      </c>
      <c r="E617" s="200" t="s">
        <v>997</v>
      </c>
      <c r="F617" s="201" t="s">
        <v>1831</v>
      </c>
      <c r="G617" s="12"/>
      <c r="H617" s="202">
        <v>130.94399999999999</v>
      </c>
      <c r="I617" s="203"/>
      <c r="J617" s="12"/>
      <c r="K617" s="12"/>
      <c r="L617" s="199"/>
      <c r="M617" s="204"/>
      <c r="N617" s="205"/>
      <c r="O617" s="205"/>
      <c r="P617" s="205"/>
      <c r="Q617" s="205"/>
      <c r="R617" s="205"/>
      <c r="S617" s="205"/>
      <c r="T617" s="206"/>
      <c r="U617" s="12"/>
      <c r="V617" s="12"/>
      <c r="W617" s="12"/>
      <c r="X617" s="12"/>
      <c r="Y617" s="12"/>
      <c r="Z617" s="12"/>
      <c r="AA617" s="12"/>
      <c r="AB617" s="12"/>
      <c r="AC617" s="12"/>
      <c r="AD617" s="12"/>
      <c r="AE617" s="12"/>
      <c r="AT617" s="200" t="s">
        <v>386</v>
      </c>
      <c r="AU617" s="200" t="s">
        <v>80</v>
      </c>
      <c r="AV617" s="12" t="s">
        <v>86</v>
      </c>
      <c r="AW617" s="12" t="s">
        <v>30</v>
      </c>
      <c r="AX617" s="12" t="s">
        <v>73</v>
      </c>
      <c r="AY617" s="200" t="s">
        <v>131</v>
      </c>
    </row>
    <row r="618" s="12" customFormat="1">
      <c r="A618" s="12"/>
      <c r="B618" s="199"/>
      <c r="C618" s="12"/>
      <c r="D618" s="185" t="s">
        <v>386</v>
      </c>
      <c r="E618" s="200" t="s">
        <v>1004</v>
      </c>
      <c r="F618" s="201" t="s">
        <v>1832</v>
      </c>
      <c r="G618" s="12"/>
      <c r="H618" s="202">
        <v>96.781999999999996</v>
      </c>
      <c r="I618" s="203"/>
      <c r="J618" s="12"/>
      <c r="K618" s="12"/>
      <c r="L618" s="199"/>
      <c r="M618" s="204"/>
      <c r="N618" s="205"/>
      <c r="O618" s="205"/>
      <c r="P618" s="205"/>
      <c r="Q618" s="205"/>
      <c r="R618" s="205"/>
      <c r="S618" s="205"/>
      <c r="T618" s="206"/>
      <c r="U618" s="12"/>
      <c r="V618" s="12"/>
      <c r="W618" s="12"/>
      <c r="X618" s="12"/>
      <c r="Y618" s="12"/>
      <c r="Z618" s="12"/>
      <c r="AA618" s="12"/>
      <c r="AB618" s="12"/>
      <c r="AC618" s="12"/>
      <c r="AD618" s="12"/>
      <c r="AE618" s="12"/>
      <c r="AT618" s="200" t="s">
        <v>386</v>
      </c>
      <c r="AU618" s="200" t="s">
        <v>80</v>
      </c>
      <c r="AV618" s="12" t="s">
        <v>86</v>
      </c>
      <c r="AW618" s="12" t="s">
        <v>30</v>
      </c>
      <c r="AX618" s="12" t="s">
        <v>73</v>
      </c>
      <c r="AY618" s="200" t="s">
        <v>131</v>
      </c>
    </row>
    <row r="619" s="12" customFormat="1">
      <c r="A619" s="12"/>
      <c r="B619" s="199"/>
      <c r="C619" s="12"/>
      <c r="D619" s="185" t="s">
        <v>386</v>
      </c>
      <c r="E619" s="200" t="s">
        <v>1007</v>
      </c>
      <c r="F619" s="201" t="s">
        <v>1833</v>
      </c>
      <c r="G619" s="12"/>
      <c r="H619" s="202">
        <v>168.809</v>
      </c>
      <c r="I619" s="203"/>
      <c r="J619" s="12"/>
      <c r="K619" s="12"/>
      <c r="L619" s="199"/>
      <c r="M619" s="204"/>
      <c r="N619" s="205"/>
      <c r="O619" s="205"/>
      <c r="P619" s="205"/>
      <c r="Q619" s="205"/>
      <c r="R619" s="205"/>
      <c r="S619" s="205"/>
      <c r="T619" s="206"/>
      <c r="U619" s="12"/>
      <c r="V619" s="12"/>
      <c r="W619" s="12"/>
      <c r="X619" s="12"/>
      <c r="Y619" s="12"/>
      <c r="Z619" s="12"/>
      <c r="AA619" s="12"/>
      <c r="AB619" s="12"/>
      <c r="AC619" s="12"/>
      <c r="AD619" s="12"/>
      <c r="AE619" s="12"/>
      <c r="AT619" s="200" t="s">
        <v>386</v>
      </c>
      <c r="AU619" s="200" t="s">
        <v>80</v>
      </c>
      <c r="AV619" s="12" t="s">
        <v>86</v>
      </c>
      <c r="AW619" s="12" t="s">
        <v>30</v>
      </c>
      <c r="AX619" s="12" t="s">
        <v>73</v>
      </c>
      <c r="AY619" s="200" t="s">
        <v>131</v>
      </c>
    </row>
    <row r="620" s="12" customFormat="1">
      <c r="A620" s="12"/>
      <c r="B620" s="199"/>
      <c r="C620" s="12"/>
      <c r="D620" s="185" t="s">
        <v>386</v>
      </c>
      <c r="E620" s="200" t="s">
        <v>1010</v>
      </c>
      <c r="F620" s="201" t="s">
        <v>1834</v>
      </c>
      <c r="G620" s="12"/>
      <c r="H620" s="202">
        <v>133.672</v>
      </c>
      <c r="I620" s="203"/>
      <c r="J620" s="12"/>
      <c r="K620" s="12"/>
      <c r="L620" s="199"/>
      <c r="M620" s="204"/>
      <c r="N620" s="205"/>
      <c r="O620" s="205"/>
      <c r="P620" s="205"/>
      <c r="Q620" s="205"/>
      <c r="R620" s="205"/>
      <c r="S620" s="205"/>
      <c r="T620" s="206"/>
      <c r="U620" s="12"/>
      <c r="V620" s="12"/>
      <c r="W620" s="12"/>
      <c r="X620" s="12"/>
      <c r="Y620" s="12"/>
      <c r="Z620" s="12"/>
      <c r="AA620" s="12"/>
      <c r="AB620" s="12"/>
      <c r="AC620" s="12"/>
      <c r="AD620" s="12"/>
      <c r="AE620" s="12"/>
      <c r="AT620" s="200" t="s">
        <v>386</v>
      </c>
      <c r="AU620" s="200" t="s">
        <v>80</v>
      </c>
      <c r="AV620" s="12" t="s">
        <v>86</v>
      </c>
      <c r="AW620" s="12" t="s">
        <v>30</v>
      </c>
      <c r="AX620" s="12" t="s">
        <v>73</v>
      </c>
      <c r="AY620" s="200" t="s">
        <v>131</v>
      </c>
    </row>
    <row r="621" s="12" customFormat="1">
      <c r="A621" s="12"/>
      <c r="B621" s="199"/>
      <c r="C621" s="12"/>
      <c r="D621" s="185" t="s">
        <v>386</v>
      </c>
      <c r="E621" s="200" t="s">
        <v>1013</v>
      </c>
      <c r="F621" s="201" t="s">
        <v>1835</v>
      </c>
      <c r="G621" s="12"/>
      <c r="H621" s="202">
        <v>119.756</v>
      </c>
      <c r="I621" s="203"/>
      <c r="J621" s="12"/>
      <c r="K621" s="12"/>
      <c r="L621" s="199"/>
      <c r="M621" s="204"/>
      <c r="N621" s="205"/>
      <c r="O621" s="205"/>
      <c r="P621" s="205"/>
      <c r="Q621" s="205"/>
      <c r="R621" s="205"/>
      <c r="S621" s="205"/>
      <c r="T621" s="206"/>
      <c r="U621" s="12"/>
      <c r="V621" s="12"/>
      <c r="W621" s="12"/>
      <c r="X621" s="12"/>
      <c r="Y621" s="12"/>
      <c r="Z621" s="12"/>
      <c r="AA621" s="12"/>
      <c r="AB621" s="12"/>
      <c r="AC621" s="12"/>
      <c r="AD621" s="12"/>
      <c r="AE621" s="12"/>
      <c r="AT621" s="200" t="s">
        <v>386</v>
      </c>
      <c r="AU621" s="200" t="s">
        <v>80</v>
      </c>
      <c r="AV621" s="12" t="s">
        <v>86</v>
      </c>
      <c r="AW621" s="12" t="s">
        <v>30</v>
      </c>
      <c r="AX621" s="12" t="s">
        <v>73</v>
      </c>
      <c r="AY621" s="200" t="s">
        <v>131</v>
      </c>
    </row>
    <row r="622" s="12" customFormat="1">
      <c r="A622" s="12"/>
      <c r="B622" s="199"/>
      <c r="C622" s="12"/>
      <c r="D622" s="185" t="s">
        <v>386</v>
      </c>
      <c r="E622" s="200" t="s">
        <v>1017</v>
      </c>
      <c r="F622" s="201" t="s">
        <v>1836</v>
      </c>
      <c r="G622" s="12"/>
      <c r="H622" s="202">
        <v>76.369</v>
      </c>
      <c r="I622" s="203"/>
      <c r="J622" s="12"/>
      <c r="K622" s="12"/>
      <c r="L622" s="199"/>
      <c r="M622" s="204"/>
      <c r="N622" s="205"/>
      <c r="O622" s="205"/>
      <c r="P622" s="205"/>
      <c r="Q622" s="205"/>
      <c r="R622" s="205"/>
      <c r="S622" s="205"/>
      <c r="T622" s="206"/>
      <c r="U622" s="12"/>
      <c r="V622" s="12"/>
      <c r="W622" s="12"/>
      <c r="X622" s="12"/>
      <c r="Y622" s="12"/>
      <c r="Z622" s="12"/>
      <c r="AA622" s="12"/>
      <c r="AB622" s="12"/>
      <c r="AC622" s="12"/>
      <c r="AD622" s="12"/>
      <c r="AE622" s="12"/>
      <c r="AT622" s="200" t="s">
        <v>386</v>
      </c>
      <c r="AU622" s="200" t="s">
        <v>80</v>
      </c>
      <c r="AV622" s="12" t="s">
        <v>86</v>
      </c>
      <c r="AW622" s="12" t="s">
        <v>30</v>
      </c>
      <c r="AX622" s="12" t="s">
        <v>73</v>
      </c>
      <c r="AY622" s="200" t="s">
        <v>131</v>
      </c>
    </row>
    <row r="623" s="12" customFormat="1">
      <c r="A623" s="12"/>
      <c r="B623" s="199"/>
      <c r="C623" s="12"/>
      <c r="D623" s="185" t="s">
        <v>386</v>
      </c>
      <c r="E623" s="200" t="s">
        <v>1020</v>
      </c>
      <c r="F623" s="201" t="s">
        <v>1837</v>
      </c>
      <c r="G623" s="12"/>
      <c r="H623" s="202">
        <v>8.3520000000000003</v>
      </c>
      <c r="I623" s="203"/>
      <c r="J623" s="12"/>
      <c r="K623" s="12"/>
      <c r="L623" s="199"/>
      <c r="M623" s="204"/>
      <c r="N623" s="205"/>
      <c r="O623" s="205"/>
      <c r="P623" s="205"/>
      <c r="Q623" s="205"/>
      <c r="R623" s="205"/>
      <c r="S623" s="205"/>
      <c r="T623" s="206"/>
      <c r="U623" s="12"/>
      <c r="V623" s="12"/>
      <c r="W623" s="12"/>
      <c r="X623" s="12"/>
      <c r="Y623" s="12"/>
      <c r="Z623" s="12"/>
      <c r="AA623" s="12"/>
      <c r="AB623" s="12"/>
      <c r="AC623" s="12"/>
      <c r="AD623" s="12"/>
      <c r="AE623" s="12"/>
      <c r="AT623" s="200" t="s">
        <v>386</v>
      </c>
      <c r="AU623" s="200" t="s">
        <v>80</v>
      </c>
      <c r="AV623" s="12" t="s">
        <v>86</v>
      </c>
      <c r="AW623" s="12" t="s">
        <v>30</v>
      </c>
      <c r="AX623" s="12" t="s">
        <v>73</v>
      </c>
      <c r="AY623" s="200" t="s">
        <v>131</v>
      </c>
    </row>
    <row r="624" s="12" customFormat="1">
      <c r="A624" s="12"/>
      <c r="B624" s="199"/>
      <c r="C624" s="12"/>
      <c r="D624" s="185" t="s">
        <v>386</v>
      </c>
      <c r="E624" s="200" t="s">
        <v>1024</v>
      </c>
      <c r="F624" s="201" t="s">
        <v>1819</v>
      </c>
      <c r="G624" s="12"/>
      <c r="H624" s="202">
        <v>12.544000000000001</v>
      </c>
      <c r="I624" s="203"/>
      <c r="J624" s="12"/>
      <c r="K624" s="12"/>
      <c r="L624" s="199"/>
      <c r="M624" s="204"/>
      <c r="N624" s="205"/>
      <c r="O624" s="205"/>
      <c r="P624" s="205"/>
      <c r="Q624" s="205"/>
      <c r="R624" s="205"/>
      <c r="S624" s="205"/>
      <c r="T624" s="206"/>
      <c r="U624" s="12"/>
      <c r="V624" s="12"/>
      <c r="W624" s="12"/>
      <c r="X624" s="12"/>
      <c r="Y624" s="12"/>
      <c r="Z624" s="12"/>
      <c r="AA624" s="12"/>
      <c r="AB624" s="12"/>
      <c r="AC624" s="12"/>
      <c r="AD624" s="12"/>
      <c r="AE624" s="12"/>
      <c r="AT624" s="200" t="s">
        <v>386</v>
      </c>
      <c r="AU624" s="200" t="s">
        <v>80</v>
      </c>
      <c r="AV624" s="12" t="s">
        <v>86</v>
      </c>
      <c r="AW624" s="12" t="s">
        <v>30</v>
      </c>
      <c r="AX624" s="12" t="s">
        <v>73</v>
      </c>
      <c r="AY624" s="200" t="s">
        <v>131</v>
      </c>
    </row>
    <row r="625" s="12" customFormat="1">
      <c r="A625" s="12"/>
      <c r="B625" s="199"/>
      <c r="C625" s="12"/>
      <c r="D625" s="185" t="s">
        <v>386</v>
      </c>
      <c r="E625" s="200" t="s">
        <v>1838</v>
      </c>
      <c r="F625" s="201" t="s">
        <v>1839</v>
      </c>
      <c r="G625" s="12"/>
      <c r="H625" s="202">
        <v>856.37199999999996</v>
      </c>
      <c r="I625" s="203"/>
      <c r="J625" s="12"/>
      <c r="K625" s="12"/>
      <c r="L625" s="199"/>
      <c r="M625" s="204"/>
      <c r="N625" s="205"/>
      <c r="O625" s="205"/>
      <c r="P625" s="205"/>
      <c r="Q625" s="205"/>
      <c r="R625" s="205"/>
      <c r="S625" s="205"/>
      <c r="T625" s="206"/>
      <c r="U625" s="12"/>
      <c r="V625" s="12"/>
      <c r="W625" s="12"/>
      <c r="X625" s="12"/>
      <c r="Y625" s="12"/>
      <c r="Z625" s="12"/>
      <c r="AA625" s="12"/>
      <c r="AB625" s="12"/>
      <c r="AC625" s="12"/>
      <c r="AD625" s="12"/>
      <c r="AE625" s="12"/>
      <c r="AT625" s="200" t="s">
        <v>386</v>
      </c>
      <c r="AU625" s="200" t="s">
        <v>80</v>
      </c>
      <c r="AV625" s="12" t="s">
        <v>86</v>
      </c>
      <c r="AW625" s="12" t="s">
        <v>30</v>
      </c>
      <c r="AX625" s="12" t="s">
        <v>80</v>
      </c>
      <c r="AY625" s="200" t="s">
        <v>131</v>
      </c>
    </row>
    <row r="626" s="2" customFormat="1" ht="16.5" customHeight="1">
      <c r="A626" s="35"/>
      <c r="B626" s="171"/>
      <c r="C626" s="172" t="s">
        <v>1840</v>
      </c>
      <c r="D626" s="172" t="s">
        <v>132</v>
      </c>
      <c r="E626" s="173" t="s">
        <v>1841</v>
      </c>
      <c r="F626" s="174" t="s">
        <v>1842</v>
      </c>
      <c r="G626" s="175" t="s">
        <v>495</v>
      </c>
      <c r="H626" s="176">
        <v>7779.7079999999996</v>
      </c>
      <c r="I626" s="177"/>
      <c r="J626" s="178">
        <f>ROUND(I626*H626,2)</f>
        <v>0</v>
      </c>
      <c r="K626" s="174" t="s">
        <v>381</v>
      </c>
      <c r="L626" s="36"/>
      <c r="M626" s="179" t="s">
        <v>1</v>
      </c>
      <c r="N626" s="180" t="s">
        <v>38</v>
      </c>
      <c r="O626" s="74"/>
      <c r="P626" s="181">
        <f>O626*H626</f>
        <v>0</v>
      </c>
      <c r="Q626" s="181">
        <v>0</v>
      </c>
      <c r="R626" s="181">
        <f>Q626*H626</f>
        <v>0</v>
      </c>
      <c r="S626" s="181">
        <v>0</v>
      </c>
      <c r="T626" s="182">
        <f>S626*H626</f>
        <v>0</v>
      </c>
      <c r="U626" s="35"/>
      <c r="V626" s="35"/>
      <c r="W626" s="35"/>
      <c r="X626" s="35"/>
      <c r="Y626" s="35"/>
      <c r="Z626" s="35"/>
      <c r="AA626" s="35"/>
      <c r="AB626" s="35"/>
      <c r="AC626" s="35"/>
      <c r="AD626" s="35"/>
      <c r="AE626" s="35"/>
      <c r="AR626" s="183" t="s">
        <v>130</v>
      </c>
      <c r="AT626" s="183" t="s">
        <v>132</v>
      </c>
      <c r="AU626" s="183" t="s">
        <v>80</v>
      </c>
      <c r="AY626" s="16" t="s">
        <v>131</v>
      </c>
      <c r="BE626" s="184">
        <f>IF(N626="základní",J626,0)</f>
        <v>0</v>
      </c>
      <c r="BF626" s="184">
        <f>IF(N626="snížená",J626,0)</f>
        <v>0</v>
      </c>
      <c r="BG626" s="184">
        <f>IF(N626="zákl. přenesená",J626,0)</f>
        <v>0</v>
      </c>
      <c r="BH626" s="184">
        <f>IF(N626="sníž. přenesená",J626,0)</f>
        <v>0</v>
      </c>
      <c r="BI626" s="184">
        <f>IF(N626="nulová",J626,0)</f>
        <v>0</v>
      </c>
      <c r="BJ626" s="16" t="s">
        <v>80</v>
      </c>
      <c r="BK626" s="184">
        <f>ROUND(I626*H626,2)</f>
        <v>0</v>
      </c>
      <c r="BL626" s="16" t="s">
        <v>130</v>
      </c>
      <c r="BM626" s="183" t="s">
        <v>1843</v>
      </c>
    </row>
    <row r="627" s="2" customFormat="1">
      <c r="A627" s="35"/>
      <c r="B627" s="36"/>
      <c r="C627" s="35"/>
      <c r="D627" s="185" t="s">
        <v>138</v>
      </c>
      <c r="E627" s="35"/>
      <c r="F627" s="186" t="s">
        <v>1844</v>
      </c>
      <c r="G627" s="35"/>
      <c r="H627" s="35"/>
      <c r="I627" s="187"/>
      <c r="J627" s="35"/>
      <c r="K627" s="35"/>
      <c r="L627" s="36"/>
      <c r="M627" s="188"/>
      <c r="N627" s="189"/>
      <c r="O627" s="74"/>
      <c r="P627" s="74"/>
      <c r="Q627" s="74"/>
      <c r="R627" s="74"/>
      <c r="S627" s="74"/>
      <c r="T627" s="75"/>
      <c r="U627" s="35"/>
      <c r="V627" s="35"/>
      <c r="W627" s="35"/>
      <c r="X627" s="35"/>
      <c r="Y627" s="35"/>
      <c r="Z627" s="35"/>
      <c r="AA627" s="35"/>
      <c r="AB627" s="35"/>
      <c r="AC627" s="35"/>
      <c r="AD627" s="35"/>
      <c r="AE627" s="35"/>
      <c r="AT627" s="16" t="s">
        <v>138</v>
      </c>
      <c r="AU627" s="16" t="s">
        <v>80</v>
      </c>
    </row>
    <row r="628" s="2" customFormat="1">
      <c r="A628" s="35"/>
      <c r="B628" s="36"/>
      <c r="C628" s="35"/>
      <c r="D628" s="197" t="s">
        <v>384</v>
      </c>
      <c r="E628" s="35"/>
      <c r="F628" s="198" t="s">
        <v>1845</v>
      </c>
      <c r="G628" s="35"/>
      <c r="H628" s="35"/>
      <c r="I628" s="187"/>
      <c r="J628" s="35"/>
      <c r="K628" s="35"/>
      <c r="L628" s="36"/>
      <c r="M628" s="188"/>
      <c r="N628" s="189"/>
      <c r="O628" s="74"/>
      <c r="P628" s="74"/>
      <c r="Q628" s="74"/>
      <c r="R628" s="74"/>
      <c r="S628" s="74"/>
      <c r="T628" s="75"/>
      <c r="U628" s="35"/>
      <c r="V628" s="35"/>
      <c r="W628" s="35"/>
      <c r="X628" s="35"/>
      <c r="Y628" s="35"/>
      <c r="Z628" s="35"/>
      <c r="AA628" s="35"/>
      <c r="AB628" s="35"/>
      <c r="AC628" s="35"/>
      <c r="AD628" s="35"/>
      <c r="AE628" s="35"/>
      <c r="AT628" s="16" t="s">
        <v>384</v>
      </c>
      <c r="AU628" s="16" t="s">
        <v>80</v>
      </c>
    </row>
    <row r="629" s="13" customFormat="1">
      <c r="A629" s="13"/>
      <c r="B629" s="207"/>
      <c r="C629" s="13"/>
      <c r="D629" s="185" t="s">
        <v>386</v>
      </c>
      <c r="E629" s="208" t="s">
        <v>1</v>
      </c>
      <c r="F629" s="209" t="s">
        <v>1846</v>
      </c>
      <c r="G629" s="13"/>
      <c r="H629" s="208" t="s">
        <v>1</v>
      </c>
      <c r="I629" s="210"/>
      <c r="J629" s="13"/>
      <c r="K629" s="13"/>
      <c r="L629" s="207"/>
      <c r="M629" s="211"/>
      <c r="N629" s="212"/>
      <c r="O629" s="212"/>
      <c r="P629" s="212"/>
      <c r="Q629" s="212"/>
      <c r="R629" s="212"/>
      <c r="S629" s="212"/>
      <c r="T629" s="213"/>
      <c r="U629" s="13"/>
      <c r="V629" s="13"/>
      <c r="W629" s="13"/>
      <c r="X629" s="13"/>
      <c r="Y629" s="13"/>
      <c r="Z629" s="13"/>
      <c r="AA629" s="13"/>
      <c r="AB629" s="13"/>
      <c r="AC629" s="13"/>
      <c r="AD629" s="13"/>
      <c r="AE629" s="13"/>
      <c r="AT629" s="208" t="s">
        <v>386</v>
      </c>
      <c r="AU629" s="208" t="s">
        <v>80</v>
      </c>
      <c r="AV629" s="13" t="s">
        <v>80</v>
      </c>
      <c r="AW629" s="13" t="s">
        <v>30</v>
      </c>
      <c r="AX629" s="13" t="s">
        <v>73</v>
      </c>
      <c r="AY629" s="208" t="s">
        <v>131</v>
      </c>
    </row>
    <row r="630" s="12" customFormat="1">
      <c r="A630" s="12"/>
      <c r="B630" s="199"/>
      <c r="C630" s="12"/>
      <c r="D630" s="185" t="s">
        <v>386</v>
      </c>
      <c r="E630" s="200" t="s">
        <v>1847</v>
      </c>
      <c r="F630" s="201" t="s">
        <v>1848</v>
      </c>
      <c r="G630" s="12"/>
      <c r="H630" s="202">
        <v>261.64800000000002</v>
      </c>
      <c r="I630" s="203"/>
      <c r="J630" s="12"/>
      <c r="K630" s="12"/>
      <c r="L630" s="199"/>
      <c r="M630" s="204"/>
      <c r="N630" s="205"/>
      <c r="O630" s="205"/>
      <c r="P630" s="205"/>
      <c r="Q630" s="205"/>
      <c r="R630" s="205"/>
      <c r="S630" s="205"/>
      <c r="T630" s="206"/>
      <c r="U630" s="12"/>
      <c r="V630" s="12"/>
      <c r="W630" s="12"/>
      <c r="X630" s="12"/>
      <c r="Y630" s="12"/>
      <c r="Z630" s="12"/>
      <c r="AA630" s="12"/>
      <c r="AB630" s="12"/>
      <c r="AC630" s="12"/>
      <c r="AD630" s="12"/>
      <c r="AE630" s="12"/>
      <c r="AT630" s="200" t="s">
        <v>386</v>
      </c>
      <c r="AU630" s="200" t="s">
        <v>80</v>
      </c>
      <c r="AV630" s="12" t="s">
        <v>86</v>
      </c>
      <c r="AW630" s="12" t="s">
        <v>30</v>
      </c>
      <c r="AX630" s="12" t="s">
        <v>73</v>
      </c>
      <c r="AY630" s="200" t="s">
        <v>131</v>
      </c>
    </row>
    <row r="631" s="12" customFormat="1">
      <c r="A631" s="12"/>
      <c r="B631" s="199"/>
      <c r="C631" s="12"/>
      <c r="D631" s="185" t="s">
        <v>386</v>
      </c>
      <c r="E631" s="200" t="s">
        <v>958</v>
      </c>
      <c r="F631" s="201" t="s">
        <v>1849</v>
      </c>
      <c r="G631" s="12"/>
      <c r="H631" s="202">
        <v>570.90099999999995</v>
      </c>
      <c r="I631" s="203"/>
      <c r="J631" s="12"/>
      <c r="K631" s="12"/>
      <c r="L631" s="199"/>
      <c r="M631" s="204"/>
      <c r="N631" s="205"/>
      <c r="O631" s="205"/>
      <c r="P631" s="205"/>
      <c r="Q631" s="205"/>
      <c r="R631" s="205"/>
      <c r="S631" s="205"/>
      <c r="T631" s="206"/>
      <c r="U631" s="12"/>
      <c r="V631" s="12"/>
      <c r="W631" s="12"/>
      <c r="X631" s="12"/>
      <c r="Y631" s="12"/>
      <c r="Z631" s="12"/>
      <c r="AA631" s="12"/>
      <c r="AB631" s="12"/>
      <c r="AC631" s="12"/>
      <c r="AD631" s="12"/>
      <c r="AE631" s="12"/>
      <c r="AT631" s="200" t="s">
        <v>386</v>
      </c>
      <c r="AU631" s="200" t="s">
        <v>80</v>
      </c>
      <c r="AV631" s="12" t="s">
        <v>86</v>
      </c>
      <c r="AW631" s="12" t="s">
        <v>30</v>
      </c>
      <c r="AX631" s="12" t="s">
        <v>73</v>
      </c>
      <c r="AY631" s="200" t="s">
        <v>131</v>
      </c>
    </row>
    <row r="632" s="12" customFormat="1">
      <c r="A632" s="12"/>
      <c r="B632" s="199"/>
      <c r="C632" s="12"/>
      <c r="D632" s="185" t="s">
        <v>386</v>
      </c>
      <c r="E632" s="200" t="s">
        <v>979</v>
      </c>
      <c r="F632" s="201" t="s">
        <v>1850</v>
      </c>
      <c r="G632" s="12"/>
      <c r="H632" s="202">
        <v>85.680000000000007</v>
      </c>
      <c r="I632" s="203"/>
      <c r="J632" s="12"/>
      <c r="K632" s="12"/>
      <c r="L632" s="199"/>
      <c r="M632" s="204"/>
      <c r="N632" s="205"/>
      <c r="O632" s="205"/>
      <c r="P632" s="205"/>
      <c r="Q632" s="205"/>
      <c r="R632" s="205"/>
      <c r="S632" s="205"/>
      <c r="T632" s="206"/>
      <c r="U632" s="12"/>
      <c r="V632" s="12"/>
      <c r="W632" s="12"/>
      <c r="X632" s="12"/>
      <c r="Y632" s="12"/>
      <c r="Z632" s="12"/>
      <c r="AA632" s="12"/>
      <c r="AB632" s="12"/>
      <c r="AC632" s="12"/>
      <c r="AD632" s="12"/>
      <c r="AE632" s="12"/>
      <c r="AT632" s="200" t="s">
        <v>386</v>
      </c>
      <c r="AU632" s="200" t="s">
        <v>80</v>
      </c>
      <c r="AV632" s="12" t="s">
        <v>86</v>
      </c>
      <c r="AW632" s="12" t="s">
        <v>30</v>
      </c>
      <c r="AX632" s="12" t="s">
        <v>73</v>
      </c>
      <c r="AY632" s="200" t="s">
        <v>131</v>
      </c>
    </row>
    <row r="633" s="12" customFormat="1">
      <c r="A633" s="12"/>
      <c r="B633" s="199"/>
      <c r="C633" s="12"/>
      <c r="D633" s="185" t="s">
        <v>386</v>
      </c>
      <c r="E633" s="200" t="s">
        <v>991</v>
      </c>
      <c r="F633" s="201" t="s">
        <v>1851</v>
      </c>
      <c r="G633" s="12"/>
      <c r="H633" s="202">
        <v>94.671000000000006</v>
      </c>
      <c r="I633" s="203"/>
      <c r="J633" s="12"/>
      <c r="K633" s="12"/>
      <c r="L633" s="199"/>
      <c r="M633" s="204"/>
      <c r="N633" s="205"/>
      <c r="O633" s="205"/>
      <c r="P633" s="205"/>
      <c r="Q633" s="205"/>
      <c r="R633" s="205"/>
      <c r="S633" s="205"/>
      <c r="T633" s="206"/>
      <c r="U633" s="12"/>
      <c r="V633" s="12"/>
      <c r="W633" s="12"/>
      <c r="X633" s="12"/>
      <c r="Y633" s="12"/>
      <c r="Z633" s="12"/>
      <c r="AA633" s="12"/>
      <c r="AB633" s="12"/>
      <c r="AC633" s="12"/>
      <c r="AD633" s="12"/>
      <c r="AE633" s="12"/>
      <c r="AT633" s="200" t="s">
        <v>386</v>
      </c>
      <c r="AU633" s="200" t="s">
        <v>80</v>
      </c>
      <c r="AV633" s="12" t="s">
        <v>86</v>
      </c>
      <c r="AW633" s="12" t="s">
        <v>30</v>
      </c>
      <c r="AX633" s="12" t="s">
        <v>73</v>
      </c>
      <c r="AY633" s="200" t="s">
        <v>131</v>
      </c>
    </row>
    <row r="634" s="12" customFormat="1">
      <c r="A634" s="12"/>
      <c r="B634" s="199"/>
      <c r="C634" s="12"/>
      <c r="D634" s="185" t="s">
        <v>386</v>
      </c>
      <c r="E634" s="200" t="s">
        <v>998</v>
      </c>
      <c r="F634" s="201" t="s">
        <v>1852</v>
      </c>
      <c r="G634" s="12"/>
      <c r="H634" s="202">
        <v>1178.4960000000001</v>
      </c>
      <c r="I634" s="203"/>
      <c r="J634" s="12"/>
      <c r="K634" s="12"/>
      <c r="L634" s="199"/>
      <c r="M634" s="204"/>
      <c r="N634" s="205"/>
      <c r="O634" s="205"/>
      <c r="P634" s="205"/>
      <c r="Q634" s="205"/>
      <c r="R634" s="205"/>
      <c r="S634" s="205"/>
      <c r="T634" s="206"/>
      <c r="U634" s="12"/>
      <c r="V634" s="12"/>
      <c r="W634" s="12"/>
      <c r="X634" s="12"/>
      <c r="Y634" s="12"/>
      <c r="Z634" s="12"/>
      <c r="AA634" s="12"/>
      <c r="AB634" s="12"/>
      <c r="AC634" s="12"/>
      <c r="AD634" s="12"/>
      <c r="AE634" s="12"/>
      <c r="AT634" s="200" t="s">
        <v>386</v>
      </c>
      <c r="AU634" s="200" t="s">
        <v>80</v>
      </c>
      <c r="AV634" s="12" t="s">
        <v>86</v>
      </c>
      <c r="AW634" s="12" t="s">
        <v>30</v>
      </c>
      <c r="AX634" s="12" t="s">
        <v>73</v>
      </c>
      <c r="AY634" s="200" t="s">
        <v>131</v>
      </c>
    </row>
    <row r="635" s="12" customFormat="1">
      <c r="A635" s="12"/>
      <c r="B635" s="199"/>
      <c r="C635" s="12"/>
      <c r="D635" s="185" t="s">
        <v>386</v>
      </c>
      <c r="E635" s="200" t="s">
        <v>1005</v>
      </c>
      <c r="F635" s="201" t="s">
        <v>1853</v>
      </c>
      <c r="G635" s="12"/>
      <c r="H635" s="202">
        <v>871.04200000000003</v>
      </c>
      <c r="I635" s="203"/>
      <c r="J635" s="12"/>
      <c r="K635" s="12"/>
      <c r="L635" s="199"/>
      <c r="M635" s="204"/>
      <c r="N635" s="205"/>
      <c r="O635" s="205"/>
      <c r="P635" s="205"/>
      <c r="Q635" s="205"/>
      <c r="R635" s="205"/>
      <c r="S635" s="205"/>
      <c r="T635" s="206"/>
      <c r="U635" s="12"/>
      <c r="V635" s="12"/>
      <c r="W635" s="12"/>
      <c r="X635" s="12"/>
      <c r="Y635" s="12"/>
      <c r="Z635" s="12"/>
      <c r="AA635" s="12"/>
      <c r="AB635" s="12"/>
      <c r="AC635" s="12"/>
      <c r="AD635" s="12"/>
      <c r="AE635" s="12"/>
      <c r="AT635" s="200" t="s">
        <v>386</v>
      </c>
      <c r="AU635" s="200" t="s">
        <v>80</v>
      </c>
      <c r="AV635" s="12" t="s">
        <v>86</v>
      </c>
      <c r="AW635" s="12" t="s">
        <v>30</v>
      </c>
      <c r="AX635" s="12" t="s">
        <v>73</v>
      </c>
      <c r="AY635" s="200" t="s">
        <v>131</v>
      </c>
    </row>
    <row r="636" s="12" customFormat="1">
      <c r="A636" s="12"/>
      <c r="B636" s="199"/>
      <c r="C636" s="12"/>
      <c r="D636" s="185" t="s">
        <v>386</v>
      </c>
      <c r="E636" s="200" t="s">
        <v>1008</v>
      </c>
      <c r="F636" s="201" t="s">
        <v>1854</v>
      </c>
      <c r="G636" s="12"/>
      <c r="H636" s="202">
        <v>1519.278</v>
      </c>
      <c r="I636" s="203"/>
      <c r="J636" s="12"/>
      <c r="K636" s="12"/>
      <c r="L636" s="199"/>
      <c r="M636" s="204"/>
      <c r="N636" s="205"/>
      <c r="O636" s="205"/>
      <c r="P636" s="205"/>
      <c r="Q636" s="205"/>
      <c r="R636" s="205"/>
      <c r="S636" s="205"/>
      <c r="T636" s="206"/>
      <c r="U636" s="12"/>
      <c r="V636" s="12"/>
      <c r="W636" s="12"/>
      <c r="X636" s="12"/>
      <c r="Y636" s="12"/>
      <c r="Z636" s="12"/>
      <c r="AA636" s="12"/>
      <c r="AB636" s="12"/>
      <c r="AC636" s="12"/>
      <c r="AD636" s="12"/>
      <c r="AE636" s="12"/>
      <c r="AT636" s="200" t="s">
        <v>386</v>
      </c>
      <c r="AU636" s="200" t="s">
        <v>80</v>
      </c>
      <c r="AV636" s="12" t="s">
        <v>86</v>
      </c>
      <c r="AW636" s="12" t="s">
        <v>30</v>
      </c>
      <c r="AX636" s="12" t="s">
        <v>73</v>
      </c>
      <c r="AY636" s="200" t="s">
        <v>131</v>
      </c>
    </row>
    <row r="637" s="12" customFormat="1">
      <c r="A637" s="12"/>
      <c r="B637" s="199"/>
      <c r="C637" s="12"/>
      <c r="D637" s="185" t="s">
        <v>386</v>
      </c>
      <c r="E637" s="200" t="s">
        <v>1011</v>
      </c>
      <c r="F637" s="201" t="s">
        <v>1855</v>
      </c>
      <c r="G637" s="12"/>
      <c r="H637" s="202">
        <v>1203.048</v>
      </c>
      <c r="I637" s="203"/>
      <c r="J637" s="12"/>
      <c r="K637" s="12"/>
      <c r="L637" s="199"/>
      <c r="M637" s="204"/>
      <c r="N637" s="205"/>
      <c r="O637" s="205"/>
      <c r="P637" s="205"/>
      <c r="Q637" s="205"/>
      <c r="R637" s="205"/>
      <c r="S637" s="205"/>
      <c r="T637" s="206"/>
      <c r="U637" s="12"/>
      <c r="V637" s="12"/>
      <c r="W637" s="12"/>
      <c r="X637" s="12"/>
      <c r="Y637" s="12"/>
      <c r="Z637" s="12"/>
      <c r="AA637" s="12"/>
      <c r="AB637" s="12"/>
      <c r="AC637" s="12"/>
      <c r="AD637" s="12"/>
      <c r="AE637" s="12"/>
      <c r="AT637" s="200" t="s">
        <v>386</v>
      </c>
      <c r="AU637" s="200" t="s">
        <v>80</v>
      </c>
      <c r="AV637" s="12" t="s">
        <v>86</v>
      </c>
      <c r="AW637" s="12" t="s">
        <v>30</v>
      </c>
      <c r="AX637" s="12" t="s">
        <v>73</v>
      </c>
      <c r="AY637" s="200" t="s">
        <v>131</v>
      </c>
    </row>
    <row r="638" s="12" customFormat="1">
      <c r="A638" s="12"/>
      <c r="B638" s="199"/>
      <c r="C638" s="12"/>
      <c r="D638" s="185" t="s">
        <v>386</v>
      </c>
      <c r="E638" s="200" t="s">
        <v>1015</v>
      </c>
      <c r="F638" s="201" t="s">
        <v>1856</v>
      </c>
      <c r="G638" s="12"/>
      <c r="H638" s="202">
        <v>1077.8030000000001</v>
      </c>
      <c r="I638" s="203"/>
      <c r="J638" s="12"/>
      <c r="K638" s="12"/>
      <c r="L638" s="199"/>
      <c r="M638" s="204"/>
      <c r="N638" s="205"/>
      <c r="O638" s="205"/>
      <c r="P638" s="205"/>
      <c r="Q638" s="205"/>
      <c r="R638" s="205"/>
      <c r="S638" s="205"/>
      <c r="T638" s="206"/>
      <c r="U638" s="12"/>
      <c r="V638" s="12"/>
      <c r="W638" s="12"/>
      <c r="X638" s="12"/>
      <c r="Y638" s="12"/>
      <c r="Z638" s="12"/>
      <c r="AA638" s="12"/>
      <c r="AB638" s="12"/>
      <c r="AC638" s="12"/>
      <c r="AD638" s="12"/>
      <c r="AE638" s="12"/>
      <c r="AT638" s="200" t="s">
        <v>386</v>
      </c>
      <c r="AU638" s="200" t="s">
        <v>80</v>
      </c>
      <c r="AV638" s="12" t="s">
        <v>86</v>
      </c>
      <c r="AW638" s="12" t="s">
        <v>30</v>
      </c>
      <c r="AX638" s="12" t="s">
        <v>73</v>
      </c>
      <c r="AY638" s="200" t="s">
        <v>131</v>
      </c>
    </row>
    <row r="639" s="12" customFormat="1">
      <c r="A639" s="12"/>
      <c r="B639" s="199"/>
      <c r="C639" s="12"/>
      <c r="D639" s="185" t="s">
        <v>386</v>
      </c>
      <c r="E639" s="200" t="s">
        <v>1018</v>
      </c>
      <c r="F639" s="201" t="s">
        <v>1857</v>
      </c>
      <c r="G639" s="12"/>
      <c r="H639" s="202">
        <v>687.31700000000001</v>
      </c>
      <c r="I639" s="203"/>
      <c r="J639" s="12"/>
      <c r="K639" s="12"/>
      <c r="L639" s="199"/>
      <c r="M639" s="204"/>
      <c r="N639" s="205"/>
      <c r="O639" s="205"/>
      <c r="P639" s="205"/>
      <c r="Q639" s="205"/>
      <c r="R639" s="205"/>
      <c r="S639" s="205"/>
      <c r="T639" s="206"/>
      <c r="U639" s="12"/>
      <c r="V639" s="12"/>
      <c r="W639" s="12"/>
      <c r="X639" s="12"/>
      <c r="Y639" s="12"/>
      <c r="Z639" s="12"/>
      <c r="AA639" s="12"/>
      <c r="AB639" s="12"/>
      <c r="AC639" s="12"/>
      <c r="AD639" s="12"/>
      <c r="AE639" s="12"/>
      <c r="AT639" s="200" t="s">
        <v>386</v>
      </c>
      <c r="AU639" s="200" t="s">
        <v>80</v>
      </c>
      <c r="AV639" s="12" t="s">
        <v>86</v>
      </c>
      <c r="AW639" s="12" t="s">
        <v>30</v>
      </c>
      <c r="AX639" s="12" t="s">
        <v>73</v>
      </c>
      <c r="AY639" s="200" t="s">
        <v>131</v>
      </c>
    </row>
    <row r="640" s="12" customFormat="1">
      <c r="A640" s="12"/>
      <c r="B640" s="199"/>
      <c r="C640" s="12"/>
      <c r="D640" s="185" t="s">
        <v>386</v>
      </c>
      <c r="E640" s="200" t="s">
        <v>1022</v>
      </c>
      <c r="F640" s="201" t="s">
        <v>1858</v>
      </c>
      <c r="G640" s="12"/>
      <c r="H640" s="202">
        <v>116.928</v>
      </c>
      <c r="I640" s="203"/>
      <c r="J640" s="12"/>
      <c r="K640" s="12"/>
      <c r="L640" s="199"/>
      <c r="M640" s="204"/>
      <c r="N640" s="205"/>
      <c r="O640" s="205"/>
      <c r="P640" s="205"/>
      <c r="Q640" s="205"/>
      <c r="R640" s="205"/>
      <c r="S640" s="205"/>
      <c r="T640" s="206"/>
      <c r="U640" s="12"/>
      <c r="V640" s="12"/>
      <c r="W640" s="12"/>
      <c r="X640" s="12"/>
      <c r="Y640" s="12"/>
      <c r="Z640" s="12"/>
      <c r="AA640" s="12"/>
      <c r="AB640" s="12"/>
      <c r="AC640" s="12"/>
      <c r="AD640" s="12"/>
      <c r="AE640" s="12"/>
      <c r="AT640" s="200" t="s">
        <v>386</v>
      </c>
      <c r="AU640" s="200" t="s">
        <v>80</v>
      </c>
      <c r="AV640" s="12" t="s">
        <v>86</v>
      </c>
      <c r="AW640" s="12" t="s">
        <v>30</v>
      </c>
      <c r="AX640" s="12" t="s">
        <v>73</v>
      </c>
      <c r="AY640" s="200" t="s">
        <v>131</v>
      </c>
    </row>
    <row r="641" s="12" customFormat="1">
      <c r="A641" s="12"/>
      <c r="B641" s="199"/>
      <c r="C641" s="12"/>
      <c r="D641" s="185" t="s">
        <v>386</v>
      </c>
      <c r="E641" s="200" t="s">
        <v>1026</v>
      </c>
      <c r="F641" s="201" t="s">
        <v>1859</v>
      </c>
      <c r="G641" s="12"/>
      <c r="H641" s="202">
        <v>112.896</v>
      </c>
      <c r="I641" s="203"/>
      <c r="J641" s="12"/>
      <c r="K641" s="12"/>
      <c r="L641" s="199"/>
      <c r="M641" s="204"/>
      <c r="N641" s="205"/>
      <c r="O641" s="205"/>
      <c r="P641" s="205"/>
      <c r="Q641" s="205"/>
      <c r="R641" s="205"/>
      <c r="S641" s="205"/>
      <c r="T641" s="206"/>
      <c r="U641" s="12"/>
      <c r="V641" s="12"/>
      <c r="W641" s="12"/>
      <c r="X641" s="12"/>
      <c r="Y641" s="12"/>
      <c r="Z641" s="12"/>
      <c r="AA641" s="12"/>
      <c r="AB641" s="12"/>
      <c r="AC641" s="12"/>
      <c r="AD641" s="12"/>
      <c r="AE641" s="12"/>
      <c r="AT641" s="200" t="s">
        <v>386</v>
      </c>
      <c r="AU641" s="200" t="s">
        <v>80</v>
      </c>
      <c r="AV641" s="12" t="s">
        <v>86</v>
      </c>
      <c r="AW641" s="12" t="s">
        <v>30</v>
      </c>
      <c r="AX641" s="12" t="s">
        <v>73</v>
      </c>
      <c r="AY641" s="200" t="s">
        <v>131</v>
      </c>
    </row>
    <row r="642" s="12" customFormat="1">
      <c r="A642" s="12"/>
      <c r="B642" s="199"/>
      <c r="C642" s="12"/>
      <c r="D642" s="185" t="s">
        <v>386</v>
      </c>
      <c r="E642" s="200" t="s">
        <v>1860</v>
      </c>
      <c r="F642" s="201" t="s">
        <v>1861</v>
      </c>
      <c r="G642" s="12"/>
      <c r="H642" s="202">
        <v>7779.7079999999996</v>
      </c>
      <c r="I642" s="203"/>
      <c r="J642" s="12"/>
      <c r="K642" s="12"/>
      <c r="L642" s="199"/>
      <c r="M642" s="204"/>
      <c r="N642" s="205"/>
      <c r="O642" s="205"/>
      <c r="P642" s="205"/>
      <c r="Q642" s="205"/>
      <c r="R642" s="205"/>
      <c r="S642" s="205"/>
      <c r="T642" s="206"/>
      <c r="U642" s="12"/>
      <c r="V642" s="12"/>
      <c r="W642" s="12"/>
      <c r="X642" s="12"/>
      <c r="Y642" s="12"/>
      <c r="Z642" s="12"/>
      <c r="AA642" s="12"/>
      <c r="AB642" s="12"/>
      <c r="AC642" s="12"/>
      <c r="AD642" s="12"/>
      <c r="AE642" s="12"/>
      <c r="AT642" s="200" t="s">
        <v>386</v>
      </c>
      <c r="AU642" s="200" t="s">
        <v>80</v>
      </c>
      <c r="AV642" s="12" t="s">
        <v>86</v>
      </c>
      <c r="AW642" s="12" t="s">
        <v>30</v>
      </c>
      <c r="AX642" s="12" t="s">
        <v>80</v>
      </c>
      <c r="AY642" s="200" t="s">
        <v>131</v>
      </c>
    </row>
    <row r="643" s="2" customFormat="1" ht="37.8" customHeight="1">
      <c r="A643" s="35"/>
      <c r="B643" s="171"/>
      <c r="C643" s="172" t="s">
        <v>1862</v>
      </c>
      <c r="D643" s="172" t="s">
        <v>132</v>
      </c>
      <c r="E643" s="173" t="s">
        <v>897</v>
      </c>
      <c r="F643" s="174" t="s">
        <v>898</v>
      </c>
      <c r="G643" s="175" t="s">
        <v>495</v>
      </c>
      <c r="H643" s="176">
        <v>540.726</v>
      </c>
      <c r="I643" s="177"/>
      <c r="J643" s="178">
        <f>ROUND(I643*H643,2)</f>
        <v>0</v>
      </c>
      <c r="K643" s="174" t="s">
        <v>381</v>
      </c>
      <c r="L643" s="36"/>
      <c r="M643" s="179" t="s">
        <v>1</v>
      </c>
      <c r="N643" s="180" t="s">
        <v>38</v>
      </c>
      <c r="O643" s="74"/>
      <c r="P643" s="181">
        <f>O643*H643</f>
        <v>0</v>
      </c>
      <c r="Q643" s="181">
        <v>0</v>
      </c>
      <c r="R643" s="181">
        <f>Q643*H643</f>
        <v>0</v>
      </c>
      <c r="S643" s="181">
        <v>0</v>
      </c>
      <c r="T643" s="182">
        <f>S643*H643</f>
        <v>0</v>
      </c>
      <c r="U643" s="35"/>
      <c r="V643" s="35"/>
      <c r="W643" s="35"/>
      <c r="X643" s="35"/>
      <c r="Y643" s="35"/>
      <c r="Z643" s="35"/>
      <c r="AA643" s="35"/>
      <c r="AB643" s="35"/>
      <c r="AC643" s="35"/>
      <c r="AD643" s="35"/>
      <c r="AE643" s="35"/>
      <c r="AR643" s="183" t="s">
        <v>130</v>
      </c>
      <c r="AT643" s="183" t="s">
        <v>132</v>
      </c>
      <c r="AU643" s="183" t="s">
        <v>80</v>
      </c>
      <c r="AY643" s="16" t="s">
        <v>131</v>
      </c>
      <c r="BE643" s="184">
        <f>IF(N643="základní",J643,0)</f>
        <v>0</v>
      </c>
      <c r="BF643" s="184">
        <f>IF(N643="snížená",J643,0)</f>
        <v>0</v>
      </c>
      <c r="BG643" s="184">
        <f>IF(N643="zákl. přenesená",J643,0)</f>
        <v>0</v>
      </c>
      <c r="BH643" s="184">
        <f>IF(N643="sníž. přenesená",J643,0)</f>
        <v>0</v>
      </c>
      <c r="BI643" s="184">
        <f>IF(N643="nulová",J643,0)</f>
        <v>0</v>
      </c>
      <c r="BJ643" s="16" t="s">
        <v>80</v>
      </c>
      <c r="BK643" s="184">
        <f>ROUND(I643*H643,2)</f>
        <v>0</v>
      </c>
      <c r="BL643" s="16" t="s">
        <v>130</v>
      </c>
      <c r="BM643" s="183" t="s">
        <v>1863</v>
      </c>
    </row>
    <row r="644" s="2" customFormat="1">
      <c r="A644" s="35"/>
      <c r="B644" s="36"/>
      <c r="C644" s="35"/>
      <c r="D644" s="185" t="s">
        <v>138</v>
      </c>
      <c r="E644" s="35"/>
      <c r="F644" s="186" t="s">
        <v>900</v>
      </c>
      <c r="G644" s="35"/>
      <c r="H644" s="35"/>
      <c r="I644" s="187"/>
      <c r="J644" s="35"/>
      <c r="K644" s="35"/>
      <c r="L644" s="36"/>
      <c r="M644" s="188"/>
      <c r="N644" s="189"/>
      <c r="O644" s="74"/>
      <c r="P644" s="74"/>
      <c r="Q644" s="74"/>
      <c r="R644" s="74"/>
      <c r="S644" s="74"/>
      <c r="T644" s="75"/>
      <c r="U644" s="35"/>
      <c r="V644" s="35"/>
      <c r="W644" s="35"/>
      <c r="X644" s="35"/>
      <c r="Y644" s="35"/>
      <c r="Z644" s="35"/>
      <c r="AA644" s="35"/>
      <c r="AB644" s="35"/>
      <c r="AC644" s="35"/>
      <c r="AD644" s="35"/>
      <c r="AE644" s="35"/>
      <c r="AT644" s="16" t="s">
        <v>138</v>
      </c>
      <c r="AU644" s="16" t="s">
        <v>80</v>
      </c>
    </row>
    <row r="645" s="2" customFormat="1">
      <c r="A645" s="35"/>
      <c r="B645" s="36"/>
      <c r="C645" s="35"/>
      <c r="D645" s="197" t="s">
        <v>384</v>
      </c>
      <c r="E645" s="35"/>
      <c r="F645" s="198" t="s">
        <v>901</v>
      </c>
      <c r="G645" s="35"/>
      <c r="H645" s="35"/>
      <c r="I645" s="187"/>
      <c r="J645" s="35"/>
      <c r="K645" s="35"/>
      <c r="L645" s="36"/>
      <c r="M645" s="188"/>
      <c r="N645" s="189"/>
      <c r="O645" s="74"/>
      <c r="P645" s="74"/>
      <c r="Q645" s="74"/>
      <c r="R645" s="74"/>
      <c r="S645" s="74"/>
      <c r="T645" s="75"/>
      <c r="U645" s="35"/>
      <c r="V645" s="35"/>
      <c r="W645" s="35"/>
      <c r="X645" s="35"/>
      <c r="Y645" s="35"/>
      <c r="Z645" s="35"/>
      <c r="AA645" s="35"/>
      <c r="AB645" s="35"/>
      <c r="AC645" s="35"/>
      <c r="AD645" s="35"/>
      <c r="AE645" s="35"/>
      <c r="AT645" s="16" t="s">
        <v>384</v>
      </c>
      <c r="AU645" s="16" t="s">
        <v>80</v>
      </c>
    </row>
    <row r="646" s="12" customFormat="1">
      <c r="A646" s="12"/>
      <c r="B646" s="199"/>
      <c r="C646" s="12"/>
      <c r="D646" s="185" t="s">
        <v>386</v>
      </c>
      <c r="E646" s="200" t="s">
        <v>1864</v>
      </c>
      <c r="F646" s="201" t="s">
        <v>1830</v>
      </c>
      <c r="G646" s="12"/>
      <c r="H646" s="202">
        <v>10.519</v>
      </c>
      <c r="I646" s="203"/>
      <c r="J646" s="12"/>
      <c r="K646" s="12"/>
      <c r="L646" s="199"/>
      <c r="M646" s="204"/>
      <c r="N646" s="205"/>
      <c r="O646" s="205"/>
      <c r="P646" s="205"/>
      <c r="Q646" s="205"/>
      <c r="R646" s="205"/>
      <c r="S646" s="205"/>
      <c r="T646" s="206"/>
      <c r="U646" s="12"/>
      <c r="V646" s="12"/>
      <c r="W646" s="12"/>
      <c r="X646" s="12"/>
      <c r="Y646" s="12"/>
      <c r="Z646" s="12"/>
      <c r="AA646" s="12"/>
      <c r="AB646" s="12"/>
      <c r="AC646" s="12"/>
      <c r="AD646" s="12"/>
      <c r="AE646" s="12"/>
      <c r="AT646" s="200" t="s">
        <v>386</v>
      </c>
      <c r="AU646" s="200" t="s">
        <v>80</v>
      </c>
      <c r="AV646" s="12" t="s">
        <v>86</v>
      </c>
      <c r="AW646" s="12" t="s">
        <v>30</v>
      </c>
      <c r="AX646" s="12" t="s">
        <v>73</v>
      </c>
      <c r="AY646" s="200" t="s">
        <v>131</v>
      </c>
    </row>
    <row r="647" s="12" customFormat="1">
      <c r="A647" s="12"/>
      <c r="B647" s="199"/>
      <c r="C647" s="12"/>
      <c r="D647" s="185" t="s">
        <v>386</v>
      </c>
      <c r="E647" s="200" t="s">
        <v>960</v>
      </c>
      <c r="F647" s="201" t="s">
        <v>1831</v>
      </c>
      <c r="G647" s="12"/>
      <c r="H647" s="202">
        <v>130.94399999999999</v>
      </c>
      <c r="I647" s="203"/>
      <c r="J647" s="12"/>
      <c r="K647" s="12"/>
      <c r="L647" s="199"/>
      <c r="M647" s="204"/>
      <c r="N647" s="205"/>
      <c r="O647" s="205"/>
      <c r="P647" s="205"/>
      <c r="Q647" s="205"/>
      <c r="R647" s="205"/>
      <c r="S647" s="205"/>
      <c r="T647" s="206"/>
      <c r="U647" s="12"/>
      <c r="V647" s="12"/>
      <c r="W647" s="12"/>
      <c r="X647" s="12"/>
      <c r="Y647" s="12"/>
      <c r="Z647" s="12"/>
      <c r="AA647" s="12"/>
      <c r="AB647" s="12"/>
      <c r="AC647" s="12"/>
      <c r="AD647" s="12"/>
      <c r="AE647" s="12"/>
      <c r="AT647" s="200" t="s">
        <v>386</v>
      </c>
      <c r="AU647" s="200" t="s">
        <v>80</v>
      </c>
      <c r="AV647" s="12" t="s">
        <v>86</v>
      </c>
      <c r="AW647" s="12" t="s">
        <v>30</v>
      </c>
      <c r="AX647" s="12" t="s">
        <v>73</v>
      </c>
      <c r="AY647" s="200" t="s">
        <v>131</v>
      </c>
    </row>
    <row r="648" s="12" customFormat="1">
      <c r="A648" s="12"/>
      <c r="B648" s="199"/>
      <c r="C648" s="12"/>
      <c r="D648" s="185" t="s">
        <v>386</v>
      </c>
      <c r="E648" s="200" t="s">
        <v>981</v>
      </c>
      <c r="F648" s="201" t="s">
        <v>1832</v>
      </c>
      <c r="G648" s="12"/>
      <c r="H648" s="202">
        <v>96.781999999999996</v>
      </c>
      <c r="I648" s="203"/>
      <c r="J648" s="12"/>
      <c r="K648" s="12"/>
      <c r="L648" s="199"/>
      <c r="M648" s="204"/>
      <c r="N648" s="205"/>
      <c r="O648" s="205"/>
      <c r="P648" s="205"/>
      <c r="Q648" s="205"/>
      <c r="R648" s="205"/>
      <c r="S648" s="205"/>
      <c r="T648" s="206"/>
      <c r="U648" s="12"/>
      <c r="V648" s="12"/>
      <c r="W648" s="12"/>
      <c r="X648" s="12"/>
      <c r="Y648" s="12"/>
      <c r="Z648" s="12"/>
      <c r="AA648" s="12"/>
      <c r="AB648" s="12"/>
      <c r="AC648" s="12"/>
      <c r="AD648" s="12"/>
      <c r="AE648" s="12"/>
      <c r="AT648" s="200" t="s">
        <v>386</v>
      </c>
      <c r="AU648" s="200" t="s">
        <v>80</v>
      </c>
      <c r="AV648" s="12" t="s">
        <v>86</v>
      </c>
      <c r="AW648" s="12" t="s">
        <v>30</v>
      </c>
      <c r="AX648" s="12" t="s">
        <v>73</v>
      </c>
      <c r="AY648" s="200" t="s">
        <v>131</v>
      </c>
    </row>
    <row r="649" s="12" customFormat="1">
      <c r="A649" s="12"/>
      <c r="B649" s="199"/>
      <c r="C649" s="12"/>
      <c r="D649" s="185" t="s">
        <v>386</v>
      </c>
      <c r="E649" s="200" t="s">
        <v>993</v>
      </c>
      <c r="F649" s="201" t="s">
        <v>1833</v>
      </c>
      <c r="G649" s="12"/>
      <c r="H649" s="202">
        <v>168.809</v>
      </c>
      <c r="I649" s="203"/>
      <c r="J649" s="12"/>
      <c r="K649" s="12"/>
      <c r="L649" s="199"/>
      <c r="M649" s="204"/>
      <c r="N649" s="205"/>
      <c r="O649" s="205"/>
      <c r="P649" s="205"/>
      <c r="Q649" s="205"/>
      <c r="R649" s="205"/>
      <c r="S649" s="205"/>
      <c r="T649" s="206"/>
      <c r="U649" s="12"/>
      <c r="V649" s="12"/>
      <c r="W649" s="12"/>
      <c r="X649" s="12"/>
      <c r="Y649" s="12"/>
      <c r="Z649" s="12"/>
      <c r="AA649" s="12"/>
      <c r="AB649" s="12"/>
      <c r="AC649" s="12"/>
      <c r="AD649" s="12"/>
      <c r="AE649" s="12"/>
      <c r="AT649" s="200" t="s">
        <v>386</v>
      </c>
      <c r="AU649" s="200" t="s">
        <v>80</v>
      </c>
      <c r="AV649" s="12" t="s">
        <v>86</v>
      </c>
      <c r="AW649" s="12" t="s">
        <v>30</v>
      </c>
      <c r="AX649" s="12" t="s">
        <v>73</v>
      </c>
      <c r="AY649" s="200" t="s">
        <v>131</v>
      </c>
    </row>
    <row r="650" s="12" customFormat="1">
      <c r="A650" s="12"/>
      <c r="B650" s="199"/>
      <c r="C650" s="12"/>
      <c r="D650" s="185" t="s">
        <v>386</v>
      </c>
      <c r="E650" s="200" t="s">
        <v>1000</v>
      </c>
      <c r="F650" s="201" t="s">
        <v>1834</v>
      </c>
      <c r="G650" s="12"/>
      <c r="H650" s="202">
        <v>133.672</v>
      </c>
      <c r="I650" s="203"/>
      <c r="J650" s="12"/>
      <c r="K650" s="12"/>
      <c r="L650" s="199"/>
      <c r="M650" s="204"/>
      <c r="N650" s="205"/>
      <c r="O650" s="205"/>
      <c r="P650" s="205"/>
      <c r="Q650" s="205"/>
      <c r="R650" s="205"/>
      <c r="S650" s="205"/>
      <c r="T650" s="206"/>
      <c r="U650" s="12"/>
      <c r="V650" s="12"/>
      <c r="W650" s="12"/>
      <c r="X650" s="12"/>
      <c r="Y650" s="12"/>
      <c r="Z650" s="12"/>
      <c r="AA650" s="12"/>
      <c r="AB650" s="12"/>
      <c r="AC650" s="12"/>
      <c r="AD650" s="12"/>
      <c r="AE650" s="12"/>
      <c r="AT650" s="200" t="s">
        <v>386</v>
      </c>
      <c r="AU650" s="200" t="s">
        <v>80</v>
      </c>
      <c r="AV650" s="12" t="s">
        <v>86</v>
      </c>
      <c r="AW650" s="12" t="s">
        <v>30</v>
      </c>
      <c r="AX650" s="12" t="s">
        <v>73</v>
      </c>
      <c r="AY650" s="200" t="s">
        <v>131</v>
      </c>
    </row>
    <row r="651" s="12" customFormat="1">
      <c r="A651" s="12"/>
      <c r="B651" s="199"/>
      <c r="C651" s="12"/>
      <c r="D651" s="185" t="s">
        <v>386</v>
      </c>
      <c r="E651" s="200" t="s">
        <v>1865</v>
      </c>
      <c r="F651" s="201" t="s">
        <v>1866</v>
      </c>
      <c r="G651" s="12"/>
      <c r="H651" s="202">
        <v>540.726</v>
      </c>
      <c r="I651" s="203"/>
      <c r="J651" s="12"/>
      <c r="K651" s="12"/>
      <c r="L651" s="199"/>
      <c r="M651" s="204"/>
      <c r="N651" s="205"/>
      <c r="O651" s="205"/>
      <c r="P651" s="205"/>
      <c r="Q651" s="205"/>
      <c r="R651" s="205"/>
      <c r="S651" s="205"/>
      <c r="T651" s="206"/>
      <c r="U651" s="12"/>
      <c r="V651" s="12"/>
      <c r="W651" s="12"/>
      <c r="X651" s="12"/>
      <c r="Y651" s="12"/>
      <c r="Z651" s="12"/>
      <c r="AA651" s="12"/>
      <c r="AB651" s="12"/>
      <c r="AC651" s="12"/>
      <c r="AD651" s="12"/>
      <c r="AE651" s="12"/>
      <c r="AT651" s="200" t="s">
        <v>386</v>
      </c>
      <c r="AU651" s="200" t="s">
        <v>80</v>
      </c>
      <c r="AV651" s="12" t="s">
        <v>86</v>
      </c>
      <c r="AW651" s="12" t="s">
        <v>30</v>
      </c>
      <c r="AX651" s="12" t="s">
        <v>80</v>
      </c>
      <c r="AY651" s="200" t="s">
        <v>131</v>
      </c>
    </row>
    <row r="652" s="2" customFormat="1" ht="37.8" customHeight="1">
      <c r="A652" s="35"/>
      <c r="B652" s="171"/>
      <c r="C652" s="172" t="s">
        <v>1867</v>
      </c>
      <c r="D652" s="172" t="s">
        <v>132</v>
      </c>
      <c r="E652" s="173" t="s">
        <v>908</v>
      </c>
      <c r="F652" s="174" t="s">
        <v>909</v>
      </c>
      <c r="G652" s="175" t="s">
        <v>495</v>
      </c>
      <c r="H652" s="176">
        <v>196.125</v>
      </c>
      <c r="I652" s="177"/>
      <c r="J652" s="178">
        <f>ROUND(I652*H652,2)</f>
        <v>0</v>
      </c>
      <c r="K652" s="174" t="s">
        <v>381</v>
      </c>
      <c r="L652" s="36"/>
      <c r="M652" s="179" t="s">
        <v>1</v>
      </c>
      <c r="N652" s="180" t="s">
        <v>38</v>
      </c>
      <c r="O652" s="74"/>
      <c r="P652" s="181">
        <f>O652*H652</f>
        <v>0</v>
      </c>
      <c r="Q652" s="181">
        <v>0</v>
      </c>
      <c r="R652" s="181">
        <f>Q652*H652</f>
        <v>0</v>
      </c>
      <c r="S652" s="181">
        <v>0</v>
      </c>
      <c r="T652" s="182">
        <f>S652*H652</f>
        <v>0</v>
      </c>
      <c r="U652" s="35"/>
      <c r="V652" s="35"/>
      <c r="W652" s="35"/>
      <c r="X652" s="35"/>
      <c r="Y652" s="35"/>
      <c r="Z652" s="35"/>
      <c r="AA652" s="35"/>
      <c r="AB652" s="35"/>
      <c r="AC652" s="35"/>
      <c r="AD652" s="35"/>
      <c r="AE652" s="35"/>
      <c r="AR652" s="183" t="s">
        <v>130</v>
      </c>
      <c r="AT652" s="183" t="s">
        <v>132</v>
      </c>
      <c r="AU652" s="183" t="s">
        <v>80</v>
      </c>
      <c r="AY652" s="16" t="s">
        <v>131</v>
      </c>
      <c r="BE652" s="184">
        <f>IF(N652="základní",J652,0)</f>
        <v>0</v>
      </c>
      <c r="BF652" s="184">
        <f>IF(N652="snížená",J652,0)</f>
        <v>0</v>
      </c>
      <c r="BG652" s="184">
        <f>IF(N652="zákl. přenesená",J652,0)</f>
        <v>0</v>
      </c>
      <c r="BH652" s="184">
        <f>IF(N652="sníž. přenesená",J652,0)</f>
        <v>0</v>
      </c>
      <c r="BI652" s="184">
        <f>IF(N652="nulová",J652,0)</f>
        <v>0</v>
      </c>
      <c r="BJ652" s="16" t="s">
        <v>80</v>
      </c>
      <c r="BK652" s="184">
        <f>ROUND(I652*H652,2)</f>
        <v>0</v>
      </c>
      <c r="BL652" s="16" t="s">
        <v>130</v>
      </c>
      <c r="BM652" s="183" t="s">
        <v>1868</v>
      </c>
    </row>
    <row r="653" s="2" customFormat="1">
      <c r="A653" s="35"/>
      <c r="B653" s="36"/>
      <c r="C653" s="35"/>
      <c r="D653" s="185" t="s">
        <v>138</v>
      </c>
      <c r="E653" s="35"/>
      <c r="F653" s="186" t="s">
        <v>911</v>
      </c>
      <c r="G653" s="35"/>
      <c r="H653" s="35"/>
      <c r="I653" s="187"/>
      <c r="J653" s="35"/>
      <c r="K653" s="35"/>
      <c r="L653" s="36"/>
      <c r="M653" s="188"/>
      <c r="N653" s="189"/>
      <c r="O653" s="74"/>
      <c r="P653" s="74"/>
      <c r="Q653" s="74"/>
      <c r="R653" s="74"/>
      <c r="S653" s="74"/>
      <c r="T653" s="75"/>
      <c r="U653" s="35"/>
      <c r="V653" s="35"/>
      <c r="W653" s="35"/>
      <c r="X653" s="35"/>
      <c r="Y653" s="35"/>
      <c r="Z653" s="35"/>
      <c r="AA653" s="35"/>
      <c r="AB653" s="35"/>
      <c r="AC653" s="35"/>
      <c r="AD653" s="35"/>
      <c r="AE653" s="35"/>
      <c r="AT653" s="16" t="s">
        <v>138</v>
      </c>
      <c r="AU653" s="16" t="s">
        <v>80</v>
      </c>
    </row>
    <row r="654" s="2" customFormat="1">
      <c r="A654" s="35"/>
      <c r="B654" s="36"/>
      <c r="C654" s="35"/>
      <c r="D654" s="197" t="s">
        <v>384</v>
      </c>
      <c r="E654" s="35"/>
      <c r="F654" s="198" t="s">
        <v>912</v>
      </c>
      <c r="G654" s="35"/>
      <c r="H654" s="35"/>
      <c r="I654" s="187"/>
      <c r="J654" s="35"/>
      <c r="K654" s="35"/>
      <c r="L654" s="36"/>
      <c r="M654" s="188"/>
      <c r="N654" s="189"/>
      <c r="O654" s="74"/>
      <c r="P654" s="74"/>
      <c r="Q654" s="74"/>
      <c r="R654" s="74"/>
      <c r="S654" s="74"/>
      <c r="T654" s="75"/>
      <c r="U654" s="35"/>
      <c r="V654" s="35"/>
      <c r="W654" s="35"/>
      <c r="X654" s="35"/>
      <c r="Y654" s="35"/>
      <c r="Z654" s="35"/>
      <c r="AA654" s="35"/>
      <c r="AB654" s="35"/>
      <c r="AC654" s="35"/>
      <c r="AD654" s="35"/>
      <c r="AE654" s="35"/>
      <c r="AT654" s="16" t="s">
        <v>384</v>
      </c>
      <c r="AU654" s="16" t="s">
        <v>80</v>
      </c>
    </row>
    <row r="655" s="12" customFormat="1">
      <c r="A655" s="12"/>
      <c r="B655" s="199"/>
      <c r="C655" s="12"/>
      <c r="D655" s="185" t="s">
        <v>386</v>
      </c>
      <c r="E655" s="200" t="s">
        <v>1869</v>
      </c>
      <c r="F655" s="201" t="s">
        <v>1835</v>
      </c>
      <c r="G655" s="12"/>
      <c r="H655" s="202">
        <v>119.756</v>
      </c>
      <c r="I655" s="203"/>
      <c r="J655" s="12"/>
      <c r="K655" s="12"/>
      <c r="L655" s="199"/>
      <c r="M655" s="204"/>
      <c r="N655" s="205"/>
      <c r="O655" s="205"/>
      <c r="P655" s="205"/>
      <c r="Q655" s="205"/>
      <c r="R655" s="205"/>
      <c r="S655" s="205"/>
      <c r="T655" s="206"/>
      <c r="U655" s="12"/>
      <c r="V655" s="12"/>
      <c r="W655" s="12"/>
      <c r="X655" s="12"/>
      <c r="Y655" s="12"/>
      <c r="Z655" s="12"/>
      <c r="AA655" s="12"/>
      <c r="AB655" s="12"/>
      <c r="AC655" s="12"/>
      <c r="AD655" s="12"/>
      <c r="AE655" s="12"/>
      <c r="AT655" s="200" t="s">
        <v>386</v>
      </c>
      <c r="AU655" s="200" t="s">
        <v>80</v>
      </c>
      <c r="AV655" s="12" t="s">
        <v>86</v>
      </c>
      <c r="AW655" s="12" t="s">
        <v>30</v>
      </c>
      <c r="AX655" s="12" t="s">
        <v>73</v>
      </c>
      <c r="AY655" s="200" t="s">
        <v>131</v>
      </c>
    </row>
    <row r="656" s="12" customFormat="1">
      <c r="A656" s="12"/>
      <c r="B656" s="199"/>
      <c r="C656" s="12"/>
      <c r="D656" s="185" t="s">
        <v>386</v>
      </c>
      <c r="E656" s="200" t="s">
        <v>962</v>
      </c>
      <c r="F656" s="201" t="s">
        <v>1836</v>
      </c>
      <c r="G656" s="12"/>
      <c r="H656" s="202">
        <v>76.369</v>
      </c>
      <c r="I656" s="203"/>
      <c r="J656" s="12"/>
      <c r="K656" s="12"/>
      <c r="L656" s="199"/>
      <c r="M656" s="204"/>
      <c r="N656" s="205"/>
      <c r="O656" s="205"/>
      <c r="P656" s="205"/>
      <c r="Q656" s="205"/>
      <c r="R656" s="205"/>
      <c r="S656" s="205"/>
      <c r="T656" s="206"/>
      <c r="U656" s="12"/>
      <c r="V656" s="12"/>
      <c r="W656" s="12"/>
      <c r="X656" s="12"/>
      <c r="Y656" s="12"/>
      <c r="Z656" s="12"/>
      <c r="AA656" s="12"/>
      <c r="AB656" s="12"/>
      <c r="AC656" s="12"/>
      <c r="AD656" s="12"/>
      <c r="AE656" s="12"/>
      <c r="AT656" s="200" t="s">
        <v>386</v>
      </c>
      <c r="AU656" s="200" t="s">
        <v>80</v>
      </c>
      <c r="AV656" s="12" t="s">
        <v>86</v>
      </c>
      <c r="AW656" s="12" t="s">
        <v>30</v>
      </c>
      <c r="AX656" s="12" t="s">
        <v>73</v>
      </c>
      <c r="AY656" s="200" t="s">
        <v>131</v>
      </c>
    </row>
    <row r="657" s="12" customFormat="1">
      <c r="A657" s="12"/>
      <c r="B657" s="199"/>
      <c r="C657" s="12"/>
      <c r="D657" s="185" t="s">
        <v>386</v>
      </c>
      <c r="E657" s="200" t="s">
        <v>1870</v>
      </c>
      <c r="F657" s="201" t="s">
        <v>1871</v>
      </c>
      <c r="G657" s="12"/>
      <c r="H657" s="202">
        <v>196.125</v>
      </c>
      <c r="I657" s="203"/>
      <c r="J657" s="12"/>
      <c r="K657" s="12"/>
      <c r="L657" s="199"/>
      <c r="M657" s="204"/>
      <c r="N657" s="205"/>
      <c r="O657" s="205"/>
      <c r="P657" s="205"/>
      <c r="Q657" s="205"/>
      <c r="R657" s="205"/>
      <c r="S657" s="205"/>
      <c r="T657" s="206"/>
      <c r="U657" s="12"/>
      <c r="V657" s="12"/>
      <c r="W657" s="12"/>
      <c r="X657" s="12"/>
      <c r="Y657" s="12"/>
      <c r="Z657" s="12"/>
      <c r="AA657" s="12"/>
      <c r="AB657" s="12"/>
      <c r="AC657" s="12"/>
      <c r="AD657" s="12"/>
      <c r="AE657" s="12"/>
      <c r="AT657" s="200" t="s">
        <v>386</v>
      </c>
      <c r="AU657" s="200" t="s">
        <v>80</v>
      </c>
      <c r="AV657" s="12" t="s">
        <v>86</v>
      </c>
      <c r="AW657" s="12" t="s">
        <v>30</v>
      </c>
      <c r="AX657" s="12" t="s">
        <v>80</v>
      </c>
      <c r="AY657" s="200" t="s">
        <v>131</v>
      </c>
    </row>
    <row r="658" s="2" customFormat="1" ht="44.25" customHeight="1">
      <c r="A658" s="35"/>
      <c r="B658" s="171"/>
      <c r="C658" s="172" t="s">
        <v>1872</v>
      </c>
      <c r="D658" s="172" t="s">
        <v>132</v>
      </c>
      <c r="E658" s="173" t="s">
        <v>924</v>
      </c>
      <c r="F658" s="174" t="s">
        <v>925</v>
      </c>
      <c r="G658" s="175" t="s">
        <v>495</v>
      </c>
      <c r="H658" s="176">
        <v>92.504999999999995</v>
      </c>
      <c r="I658" s="177"/>
      <c r="J658" s="178">
        <f>ROUND(I658*H658,2)</f>
        <v>0</v>
      </c>
      <c r="K658" s="174" t="s">
        <v>381</v>
      </c>
      <c r="L658" s="36"/>
      <c r="M658" s="179" t="s">
        <v>1</v>
      </c>
      <c r="N658" s="180" t="s">
        <v>38</v>
      </c>
      <c r="O658" s="74"/>
      <c r="P658" s="181">
        <f>O658*H658</f>
        <v>0</v>
      </c>
      <c r="Q658" s="181">
        <v>0</v>
      </c>
      <c r="R658" s="181">
        <f>Q658*H658</f>
        <v>0</v>
      </c>
      <c r="S658" s="181">
        <v>0</v>
      </c>
      <c r="T658" s="182">
        <f>S658*H658</f>
        <v>0</v>
      </c>
      <c r="U658" s="35"/>
      <c r="V658" s="35"/>
      <c r="W658" s="35"/>
      <c r="X658" s="35"/>
      <c r="Y658" s="35"/>
      <c r="Z658" s="35"/>
      <c r="AA658" s="35"/>
      <c r="AB658" s="35"/>
      <c r="AC658" s="35"/>
      <c r="AD658" s="35"/>
      <c r="AE658" s="35"/>
      <c r="AR658" s="183" t="s">
        <v>130</v>
      </c>
      <c r="AT658" s="183" t="s">
        <v>132</v>
      </c>
      <c r="AU658" s="183" t="s">
        <v>80</v>
      </c>
      <c r="AY658" s="16" t="s">
        <v>131</v>
      </c>
      <c r="BE658" s="184">
        <f>IF(N658="základní",J658,0)</f>
        <v>0</v>
      </c>
      <c r="BF658" s="184">
        <f>IF(N658="snížená",J658,0)</f>
        <v>0</v>
      </c>
      <c r="BG658" s="184">
        <f>IF(N658="zákl. přenesená",J658,0)</f>
        <v>0</v>
      </c>
      <c r="BH658" s="184">
        <f>IF(N658="sníž. přenesená",J658,0)</f>
        <v>0</v>
      </c>
      <c r="BI658" s="184">
        <f>IF(N658="nulová",J658,0)</f>
        <v>0</v>
      </c>
      <c r="BJ658" s="16" t="s">
        <v>80</v>
      </c>
      <c r="BK658" s="184">
        <f>ROUND(I658*H658,2)</f>
        <v>0</v>
      </c>
      <c r="BL658" s="16" t="s">
        <v>130</v>
      </c>
      <c r="BM658" s="183" t="s">
        <v>1873</v>
      </c>
    </row>
    <row r="659" s="2" customFormat="1">
      <c r="A659" s="35"/>
      <c r="B659" s="36"/>
      <c r="C659" s="35"/>
      <c r="D659" s="185" t="s">
        <v>138</v>
      </c>
      <c r="E659" s="35"/>
      <c r="F659" s="186" t="s">
        <v>925</v>
      </c>
      <c r="G659" s="35"/>
      <c r="H659" s="35"/>
      <c r="I659" s="187"/>
      <c r="J659" s="35"/>
      <c r="K659" s="35"/>
      <c r="L659" s="36"/>
      <c r="M659" s="188"/>
      <c r="N659" s="189"/>
      <c r="O659" s="74"/>
      <c r="P659" s="74"/>
      <c r="Q659" s="74"/>
      <c r="R659" s="74"/>
      <c r="S659" s="74"/>
      <c r="T659" s="75"/>
      <c r="U659" s="35"/>
      <c r="V659" s="35"/>
      <c r="W659" s="35"/>
      <c r="X659" s="35"/>
      <c r="Y659" s="35"/>
      <c r="Z659" s="35"/>
      <c r="AA659" s="35"/>
      <c r="AB659" s="35"/>
      <c r="AC659" s="35"/>
      <c r="AD659" s="35"/>
      <c r="AE659" s="35"/>
      <c r="AT659" s="16" t="s">
        <v>138</v>
      </c>
      <c r="AU659" s="16" t="s">
        <v>80</v>
      </c>
    </row>
    <row r="660" s="2" customFormat="1">
      <c r="A660" s="35"/>
      <c r="B660" s="36"/>
      <c r="C660" s="35"/>
      <c r="D660" s="197" t="s">
        <v>384</v>
      </c>
      <c r="E660" s="35"/>
      <c r="F660" s="198" t="s">
        <v>927</v>
      </c>
      <c r="G660" s="35"/>
      <c r="H660" s="35"/>
      <c r="I660" s="187"/>
      <c r="J660" s="35"/>
      <c r="K660" s="35"/>
      <c r="L660" s="36"/>
      <c r="M660" s="188"/>
      <c r="N660" s="189"/>
      <c r="O660" s="74"/>
      <c r="P660" s="74"/>
      <c r="Q660" s="74"/>
      <c r="R660" s="74"/>
      <c r="S660" s="74"/>
      <c r="T660" s="75"/>
      <c r="U660" s="35"/>
      <c r="V660" s="35"/>
      <c r="W660" s="35"/>
      <c r="X660" s="35"/>
      <c r="Y660" s="35"/>
      <c r="Z660" s="35"/>
      <c r="AA660" s="35"/>
      <c r="AB660" s="35"/>
      <c r="AC660" s="35"/>
      <c r="AD660" s="35"/>
      <c r="AE660" s="35"/>
      <c r="AT660" s="16" t="s">
        <v>384</v>
      </c>
      <c r="AU660" s="16" t="s">
        <v>80</v>
      </c>
    </row>
    <row r="661" s="12" customFormat="1">
      <c r="A661" s="12"/>
      <c r="B661" s="199"/>
      <c r="C661" s="12"/>
      <c r="D661" s="185" t="s">
        <v>386</v>
      </c>
      <c r="E661" s="200" t="s">
        <v>1874</v>
      </c>
      <c r="F661" s="201" t="s">
        <v>1827</v>
      </c>
      <c r="G661" s="12"/>
      <c r="H661" s="202">
        <v>29.071999999999999</v>
      </c>
      <c r="I661" s="203"/>
      <c r="J661" s="12"/>
      <c r="K661" s="12"/>
      <c r="L661" s="199"/>
      <c r="M661" s="204"/>
      <c r="N661" s="205"/>
      <c r="O661" s="205"/>
      <c r="P661" s="205"/>
      <c r="Q661" s="205"/>
      <c r="R661" s="205"/>
      <c r="S661" s="205"/>
      <c r="T661" s="206"/>
      <c r="U661" s="12"/>
      <c r="V661" s="12"/>
      <c r="W661" s="12"/>
      <c r="X661" s="12"/>
      <c r="Y661" s="12"/>
      <c r="Z661" s="12"/>
      <c r="AA661" s="12"/>
      <c r="AB661" s="12"/>
      <c r="AC661" s="12"/>
      <c r="AD661" s="12"/>
      <c r="AE661" s="12"/>
      <c r="AT661" s="200" t="s">
        <v>386</v>
      </c>
      <c r="AU661" s="200" t="s">
        <v>80</v>
      </c>
      <c r="AV661" s="12" t="s">
        <v>86</v>
      </c>
      <c r="AW661" s="12" t="s">
        <v>30</v>
      </c>
      <c r="AX661" s="12" t="s">
        <v>73</v>
      </c>
      <c r="AY661" s="200" t="s">
        <v>131</v>
      </c>
    </row>
    <row r="662" s="12" customFormat="1">
      <c r="A662" s="12"/>
      <c r="B662" s="199"/>
      <c r="C662" s="12"/>
      <c r="D662" s="185" t="s">
        <v>386</v>
      </c>
      <c r="E662" s="200" t="s">
        <v>964</v>
      </c>
      <c r="F662" s="201" t="s">
        <v>1828</v>
      </c>
      <c r="G662" s="12"/>
      <c r="H662" s="202">
        <v>63.433</v>
      </c>
      <c r="I662" s="203"/>
      <c r="J662" s="12"/>
      <c r="K662" s="12"/>
      <c r="L662" s="199"/>
      <c r="M662" s="204"/>
      <c r="N662" s="205"/>
      <c r="O662" s="205"/>
      <c r="P662" s="205"/>
      <c r="Q662" s="205"/>
      <c r="R662" s="205"/>
      <c r="S662" s="205"/>
      <c r="T662" s="206"/>
      <c r="U662" s="12"/>
      <c r="V662" s="12"/>
      <c r="W662" s="12"/>
      <c r="X662" s="12"/>
      <c r="Y662" s="12"/>
      <c r="Z662" s="12"/>
      <c r="AA662" s="12"/>
      <c r="AB662" s="12"/>
      <c r="AC662" s="12"/>
      <c r="AD662" s="12"/>
      <c r="AE662" s="12"/>
      <c r="AT662" s="200" t="s">
        <v>386</v>
      </c>
      <c r="AU662" s="200" t="s">
        <v>80</v>
      </c>
      <c r="AV662" s="12" t="s">
        <v>86</v>
      </c>
      <c r="AW662" s="12" t="s">
        <v>30</v>
      </c>
      <c r="AX662" s="12" t="s">
        <v>73</v>
      </c>
      <c r="AY662" s="200" t="s">
        <v>131</v>
      </c>
    </row>
    <row r="663" s="12" customFormat="1">
      <c r="A663" s="12"/>
      <c r="B663" s="199"/>
      <c r="C663" s="12"/>
      <c r="D663" s="185" t="s">
        <v>386</v>
      </c>
      <c r="E663" s="200" t="s">
        <v>1875</v>
      </c>
      <c r="F663" s="201" t="s">
        <v>1876</v>
      </c>
      <c r="G663" s="12"/>
      <c r="H663" s="202">
        <v>92.504999999999995</v>
      </c>
      <c r="I663" s="203"/>
      <c r="J663" s="12"/>
      <c r="K663" s="12"/>
      <c r="L663" s="199"/>
      <c r="M663" s="204"/>
      <c r="N663" s="205"/>
      <c r="O663" s="205"/>
      <c r="P663" s="205"/>
      <c r="Q663" s="205"/>
      <c r="R663" s="205"/>
      <c r="S663" s="205"/>
      <c r="T663" s="206"/>
      <c r="U663" s="12"/>
      <c r="V663" s="12"/>
      <c r="W663" s="12"/>
      <c r="X663" s="12"/>
      <c r="Y663" s="12"/>
      <c r="Z663" s="12"/>
      <c r="AA663" s="12"/>
      <c r="AB663" s="12"/>
      <c r="AC663" s="12"/>
      <c r="AD663" s="12"/>
      <c r="AE663" s="12"/>
      <c r="AT663" s="200" t="s">
        <v>386</v>
      </c>
      <c r="AU663" s="200" t="s">
        <v>80</v>
      </c>
      <c r="AV663" s="12" t="s">
        <v>86</v>
      </c>
      <c r="AW663" s="12" t="s">
        <v>30</v>
      </c>
      <c r="AX663" s="12" t="s">
        <v>80</v>
      </c>
      <c r="AY663" s="200" t="s">
        <v>131</v>
      </c>
    </row>
    <row r="664" s="11" customFormat="1" ht="25.92" customHeight="1">
      <c r="A664" s="11"/>
      <c r="B664" s="160"/>
      <c r="C664" s="11"/>
      <c r="D664" s="161" t="s">
        <v>72</v>
      </c>
      <c r="E664" s="162" t="s">
        <v>931</v>
      </c>
      <c r="F664" s="162" t="s">
        <v>932</v>
      </c>
      <c r="G664" s="11"/>
      <c r="H664" s="11"/>
      <c r="I664" s="163"/>
      <c r="J664" s="164">
        <f>BK664</f>
        <v>0</v>
      </c>
      <c r="K664" s="11"/>
      <c r="L664" s="160"/>
      <c r="M664" s="165"/>
      <c r="N664" s="166"/>
      <c r="O664" s="166"/>
      <c r="P664" s="167">
        <f>SUM(P665:P667)</f>
        <v>0</v>
      </c>
      <c r="Q664" s="166"/>
      <c r="R664" s="167">
        <f>SUM(R665:R667)</f>
        <v>0</v>
      </c>
      <c r="S664" s="166"/>
      <c r="T664" s="168">
        <f>SUM(T665:T667)</f>
        <v>0</v>
      </c>
      <c r="U664" s="11"/>
      <c r="V664" s="11"/>
      <c r="W664" s="11"/>
      <c r="X664" s="11"/>
      <c r="Y664" s="11"/>
      <c r="Z664" s="11"/>
      <c r="AA664" s="11"/>
      <c r="AB664" s="11"/>
      <c r="AC664" s="11"/>
      <c r="AD664" s="11"/>
      <c r="AE664" s="11"/>
      <c r="AR664" s="161" t="s">
        <v>130</v>
      </c>
      <c r="AT664" s="169" t="s">
        <v>72</v>
      </c>
      <c r="AU664" s="169" t="s">
        <v>73</v>
      </c>
      <c r="AY664" s="161" t="s">
        <v>131</v>
      </c>
      <c r="BK664" s="170">
        <f>SUM(BK665:BK667)</f>
        <v>0</v>
      </c>
    </row>
    <row r="665" s="2" customFormat="1" ht="24.15" customHeight="1">
      <c r="A665" s="35"/>
      <c r="B665" s="171"/>
      <c r="C665" s="172" t="s">
        <v>1877</v>
      </c>
      <c r="D665" s="172" t="s">
        <v>132</v>
      </c>
      <c r="E665" s="173" t="s">
        <v>1878</v>
      </c>
      <c r="F665" s="174" t="s">
        <v>1879</v>
      </c>
      <c r="G665" s="175" t="s">
        <v>495</v>
      </c>
      <c r="H665" s="176">
        <v>197.42400000000001</v>
      </c>
      <c r="I665" s="177"/>
      <c r="J665" s="178">
        <f>ROUND(I665*H665,2)</f>
        <v>0</v>
      </c>
      <c r="K665" s="174" t="s">
        <v>381</v>
      </c>
      <c r="L665" s="36"/>
      <c r="M665" s="179" t="s">
        <v>1</v>
      </c>
      <c r="N665" s="180" t="s">
        <v>38</v>
      </c>
      <c r="O665" s="74"/>
      <c r="P665" s="181">
        <f>O665*H665</f>
        <v>0</v>
      </c>
      <c r="Q665" s="181">
        <v>0</v>
      </c>
      <c r="R665" s="181">
        <f>Q665*H665</f>
        <v>0</v>
      </c>
      <c r="S665" s="181">
        <v>0</v>
      </c>
      <c r="T665" s="182">
        <f>S665*H665</f>
        <v>0</v>
      </c>
      <c r="U665" s="35"/>
      <c r="V665" s="35"/>
      <c r="W665" s="35"/>
      <c r="X665" s="35"/>
      <c r="Y665" s="35"/>
      <c r="Z665" s="35"/>
      <c r="AA665" s="35"/>
      <c r="AB665" s="35"/>
      <c r="AC665" s="35"/>
      <c r="AD665" s="35"/>
      <c r="AE665" s="35"/>
      <c r="AR665" s="183" t="s">
        <v>130</v>
      </c>
      <c r="AT665" s="183" t="s">
        <v>132</v>
      </c>
      <c r="AU665" s="183" t="s">
        <v>80</v>
      </c>
      <c r="AY665" s="16" t="s">
        <v>131</v>
      </c>
      <c r="BE665" s="184">
        <f>IF(N665="základní",J665,0)</f>
        <v>0</v>
      </c>
      <c r="BF665" s="184">
        <f>IF(N665="snížená",J665,0)</f>
        <v>0</v>
      </c>
      <c r="BG665" s="184">
        <f>IF(N665="zákl. přenesená",J665,0)</f>
        <v>0</v>
      </c>
      <c r="BH665" s="184">
        <f>IF(N665="sníž. přenesená",J665,0)</f>
        <v>0</v>
      </c>
      <c r="BI665" s="184">
        <f>IF(N665="nulová",J665,0)</f>
        <v>0</v>
      </c>
      <c r="BJ665" s="16" t="s">
        <v>80</v>
      </c>
      <c r="BK665" s="184">
        <f>ROUND(I665*H665,2)</f>
        <v>0</v>
      </c>
      <c r="BL665" s="16" t="s">
        <v>130</v>
      </c>
      <c r="BM665" s="183" t="s">
        <v>1880</v>
      </c>
    </row>
    <row r="666" s="2" customFormat="1">
      <c r="A666" s="35"/>
      <c r="B666" s="36"/>
      <c r="C666" s="35"/>
      <c r="D666" s="185" t="s">
        <v>138</v>
      </c>
      <c r="E666" s="35"/>
      <c r="F666" s="186" t="s">
        <v>1881</v>
      </c>
      <c r="G666" s="35"/>
      <c r="H666" s="35"/>
      <c r="I666" s="187"/>
      <c r="J666" s="35"/>
      <c r="K666" s="35"/>
      <c r="L666" s="36"/>
      <c r="M666" s="188"/>
      <c r="N666" s="189"/>
      <c r="O666" s="74"/>
      <c r="P666" s="74"/>
      <c r="Q666" s="74"/>
      <c r="R666" s="74"/>
      <c r="S666" s="74"/>
      <c r="T666" s="75"/>
      <c r="U666" s="35"/>
      <c r="V666" s="35"/>
      <c r="W666" s="35"/>
      <c r="X666" s="35"/>
      <c r="Y666" s="35"/>
      <c r="Z666" s="35"/>
      <c r="AA666" s="35"/>
      <c r="AB666" s="35"/>
      <c r="AC666" s="35"/>
      <c r="AD666" s="35"/>
      <c r="AE666" s="35"/>
      <c r="AT666" s="16" t="s">
        <v>138</v>
      </c>
      <c r="AU666" s="16" t="s">
        <v>80</v>
      </c>
    </row>
    <row r="667" s="2" customFormat="1">
      <c r="A667" s="35"/>
      <c r="B667" s="36"/>
      <c r="C667" s="35"/>
      <c r="D667" s="197" t="s">
        <v>384</v>
      </c>
      <c r="E667" s="35"/>
      <c r="F667" s="198" t="s">
        <v>1882</v>
      </c>
      <c r="G667" s="35"/>
      <c r="H667" s="35"/>
      <c r="I667" s="187"/>
      <c r="J667" s="35"/>
      <c r="K667" s="35"/>
      <c r="L667" s="36"/>
      <c r="M667" s="191"/>
      <c r="N667" s="192"/>
      <c r="O667" s="193"/>
      <c r="P667" s="193"/>
      <c r="Q667" s="193"/>
      <c r="R667" s="193"/>
      <c r="S667" s="193"/>
      <c r="T667" s="194"/>
      <c r="U667" s="35"/>
      <c r="V667" s="35"/>
      <c r="W667" s="35"/>
      <c r="X667" s="35"/>
      <c r="Y667" s="35"/>
      <c r="Z667" s="35"/>
      <c r="AA667" s="35"/>
      <c r="AB667" s="35"/>
      <c r="AC667" s="35"/>
      <c r="AD667" s="35"/>
      <c r="AE667" s="35"/>
      <c r="AT667" s="16" t="s">
        <v>384</v>
      </c>
      <c r="AU667" s="16" t="s">
        <v>80</v>
      </c>
    </row>
    <row r="668" s="2" customFormat="1" ht="6.96" customHeight="1">
      <c r="A668" s="35"/>
      <c r="B668" s="57"/>
      <c r="C668" s="58"/>
      <c r="D668" s="58"/>
      <c r="E668" s="58"/>
      <c r="F668" s="58"/>
      <c r="G668" s="58"/>
      <c r="H668" s="58"/>
      <c r="I668" s="58"/>
      <c r="J668" s="58"/>
      <c r="K668" s="58"/>
      <c r="L668" s="36"/>
      <c r="M668" s="35"/>
      <c r="O668" s="35"/>
      <c r="P668" s="35"/>
      <c r="Q668" s="35"/>
      <c r="R668" s="35"/>
      <c r="S668" s="35"/>
      <c r="T668" s="35"/>
      <c r="U668" s="35"/>
      <c r="V668" s="35"/>
      <c r="W668" s="35"/>
      <c r="X668" s="35"/>
      <c r="Y668" s="35"/>
      <c r="Z668" s="35"/>
      <c r="AA668" s="35"/>
      <c r="AB668" s="35"/>
      <c r="AC668" s="35"/>
      <c r="AD668" s="35"/>
      <c r="AE668" s="35"/>
    </row>
  </sheetData>
  <autoFilter ref="C129:K667"/>
  <mergeCells count="9">
    <mergeCell ref="E7:H7"/>
    <mergeCell ref="E9:H9"/>
    <mergeCell ref="E18:H18"/>
    <mergeCell ref="E27:H27"/>
    <mergeCell ref="E85:H85"/>
    <mergeCell ref="E87:H87"/>
    <mergeCell ref="E120:H120"/>
    <mergeCell ref="E122:H122"/>
    <mergeCell ref="L2:V2"/>
  </mergeCells>
  <hyperlinks>
    <hyperlink ref="F134" r:id="rId1" display="https://podminky.urs.cz/item/CS_URS_2022_02/113154113"/>
    <hyperlink ref="F138" r:id="rId2" display="https://podminky.urs.cz/item/CS_URS_2022_02/113154114"/>
    <hyperlink ref="F142" r:id="rId3" display="https://podminky.urs.cz/item/CS_URS_2022_02/113202111"/>
    <hyperlink ref="F146" r:id="rId4" display="https://podminky.urs.cz/item/CS_URS_2022_02/121151103"/>
    <hyperlink ref="F150" r:id="rId5" display="https://podminky.urs.cz/item/CS_URS_2022_02/122251104"/>
    <hyperlink ref="F154" r:id="rId6" display="https://podminky.urs.cz/item/CS_URS_2022_02/122351104"/>
    <hyperlink ref="F158" r:id="rId7" display="https://podminky.urs.cz/item/CS_URS_2022_02/162751117"/>
    <hyperlink ref="F162" r:id="rId8" display="https://podminky.urs.cz/item/CS_URS_2022_02/162751137"/>
    <hyperlink ref="F166" r:id="rId9" display="https://podminky.urs.cz/item/CS_URS_2022_02/171201231"/>
    <hyperlink ref="F169" r:id="rId10" display="https://podminky.urs.cz/item/CS_URS_2022_02/171251201"/>
    <hyperlink ref="F172" r:id="rId11" display="https://podminky.urs.cz/item/CS_URS_2022_02/182251101"/>
    <hyperlink ref="F177" r:id="rId12" display="https://podminky.urs.cz/item/CS_URS_2022_02/212312111"/>
    <hyperlink ref="F181" r:id="rId13" display="https://podminky.urs.cz/item/CS_URS_2022_02/212341111"/>
    <hyperlink ref="F185" r:id="rId14" display="https://podminky.urs.cz/item/CS_URS_2022_02/212752402"/>
    <hyperlink ref="F189" r:id="rId15" display="https://podminky.urs.cz/item/CS_URS_2022_02/213141111"/>
    <hyperlink ref="F195" r:id="rId16" display="https://podminky.urs.cz/item/CS_URS_2022_02/273362221"/>
    <hyperlink ref="F199" r:id="rId17" display="https://podminky.urs.cz/item/CS_URS_2022_02/275311126"/>
    <hyperlink ref="F203" r:id="rId18" display="https://podminky.urs.cz/item/CS_URS_2022_02/275321118"/>
    <hyperlink ref="F207" r:id="rId19" display="https://podminky.urs.cz/item/CS_URS_2022_02/275361116"/>
    <hyperlink ref="F212" r:id="rId20" display="https://podminky.urs.cz/item/CS_URS_2022_02/220111886"/>
    <hyperlink ref="F218" r:id="rId21" display="https://podminky.urs.cz/item/CS_URS_2022_02/317122111"/>
    <hyperlink ref="F224" r:id="rId22" display="https://podminky.urs.cz/item/CS_URS_2022_02/317171126"/>
    <hyperlink ref="F239" r:id="rId23" display="https://podminky.urs.cz/item/CS_URS_2022_02/317321118"/>
    <hyperlink ref="F243" r:id="rId24" display="https://podminky.urs.cz/item/CS_URS_2022_02/317353121"/>
    <hyperlink ref="F247" r:id="rId25" display="https://podminky.urs.cz/item/CS_URS_2022_02/317353221"/>
    <hyperlink ref="F250" r:id="rId26" display="https://podminky.urs.cz/item/CS_URS_2022_02/317361116"/>
    <hyperlink ref="F254" r:id="rId27" display="https://podminky.urs.cz/item/CS_URS_2022_02/334323118"/>
    <hyperlink ref="F258" r:id="rId28" display="https://podminky.urs.cz/item/CS_URS_2022_02/334323218"/>
    <hyperlink ref="F262" r:id="rId29" display="https://podminky.urs.cz/item/CS_URS_2022_02/334351115"/>
    <hyperlink ref="F266" r:id="rId30" display="https://podminky.urs.cz/item/CS_URS_2022_02/334351214"/>
    <hyperlink ref="F269" r:id="rId31" display="https://podminky.urs.cz/item/CS_URS_2022_02/334352112"/>
    <hyperlink ref="F273" r:id="rId32" display="https://podminky.urs.cz/item/CS_URS_2022_02/334352212"/>
    <hyperlink ref="F276" r:id="rId33" display="https://podminky.urs.cz/item/CS_URS_2022_02/334361216"/>
    <hyperlink ref="F280" r:id="rId34" display="https://podminky.urs.cz/item/CS_URS_2022_02/334361226"/>
    <hyperlink ref="F289" r:id="rId35" display="https://podminky.urs.cz/item/CS_URS_2022_02/388995214"/>
    <hyperlink ref="F294" r:id="rId36" display="https://podminky.urs.cz/item/CS_URS_2022_02/421321108"/>
    <hyperlink ref="F298" r:id="rId37" display="https://podminky.urs.cz/item/CS_URS_2022_02/421361226"/>
    <hyperlink ref="F302" r:id="rId38" display="https://podminky.urs.cz/item/CS_URS_2022_02/423321128"/>
    <hyperlink ref="F306" r:id="rId39" display="https://podminky.urs.cz/item/CS_URS_2022_02/423351112"/>
    <hyperlink ref="F310" r:id="rId40" display="https://podminky.urs.cz/item/CS_URS_2022_02/423351212"/>
    <hyperlink ref="F313" r:id="rId41" display="https://podminky.urs.cz/item/CS_URS_2022_02/423355311"/>
    <hyperlink ref="F319" r:id="rId42" display="https://podminky.urs.cz/item/CS_URS_2022_02/423361216"/>
    <hyperlink ref="F323" r:id="rId43" display="https://podminky.urs.cz/item/CS_URS_2022_02/451315125"/>
    <hyperlink ref="F327" r:id="rId44" display="https://podminky.urs.cz/item/CS_URS_2022_02/451477121"/>
    <hyperlink ref="F331" r:id="rId45" display="https://podminky.urs.cz/item/CS_URS_2022_02/451477122"/>
    <hyperlink ref="F335" r:id="rId46" display="https://podminky.urs.cz/item/CS_URS_2022_02/452471101"/>
    <hyperlink ref="F339" r:id="rId47" display="https://podminky.urs.cz/item/CS_URS_2022_02/452471131"/>
    <hyperlink ref="F343" r:id="rId48" display="https://podminky.urs.cz/item/CS_URS_2022_02/458311131"/>
    <hyperlink ref="F347" r:id="rId49" display="https://podminky.urs.cz/item/CS_URS_2022_02/465317212"/>
    <hyperlink ref="F352" r:id="rId50" display="https://podminky.urs.cz/item/CS_URS_2022_02/565165112"/>
    <hyperlink ref="F355" r:id="rId51" display="https://podminky.urs.cz/item/CS_URS_2022_02/573231107"/>
    <hyperlink ref="F359" r:id="rId52" display="https://podminky.urs.cz/item/CS_URS_2022_02/573231108"/>
    <hyperlink ref="F363" r:id="rId53" display="https://podminky.urs.cz/item/CS_URS_2022_02/576133111"/>
    <hyperlink ref="F366" r:id="rId54" display="https://podminky.urs.cz/item/CS_URS_2022_02/577165112"/>
    <hyperlink ref="F369" r:id="rId55" display="https://podminky.urs.cz/item/CS_URS_2022_02/578133112"/>
    <hyperlink ref="F373" r:id="rId56" display="https://podminky.urs.cz/item/CS_URS_2022_02/596992122"/>
    <hyperlink ref="F378" r:id="rId57" display="https://podminky.urs.cz/item/CS_URS_2022_02/622151011"/>
    <hyperlink ref="F382" r:id="rId58" display="https://podminky.urs.cz/item/CS_URS_2022_02/622335102"/>
    <hyperlink ref="F386" r:id="rId59" display="https://podminky.urs.cz/item/CS_URS_2022_02/628611102"/>
    <hyperlink ref="F390" r:id="rId60" display="https://podminky.urs.cz/item/CS_URS_2022_02/628633111"/>
    <hyperlink ref="F394" r:id="rId61" display="https://podminky.urs.cz/item/CS_URS_2022_02/629995211"/>
    <hyperlink ref="F398" r:id="rId62" display="https://podminky.urs.cz/item/CS_URS_2022_02/629995213"/>
    <hyperlink ref="F402" r:id="rId63" display="https://podminky.urs.cz/item/CS_URS_2022_02/629995219"/>
    <hyperlink ref="F407" r:id="rId64" display="https://podminky.urs.cz/item/CS_URS_2022_02/711112001"/>
    <hyperlink ref="F413" r:id="rId65" display="https://podminky.urs.cz/item/CS_URS_2022_02/711112002"/>
    <hyperlink ref="F419" r:id="rId66" display="https://podminky.urs.cz/item/CS_URS_2022_02/711131811"/>
    <hyperlink ref="F423" r:id="rId67" display="https://podminky.urs.cz/item/CS_URS_2022_02/711142559"/>
    <hyperlink ref="F431" r:id="rId68" display="https://podminky.urs.cz/item/CS_URS_2022_02/711331383"/>
    <hyperlink ref="F437" r:id="rId69" display="https://podminky.urs.cz/item/CS_URS_2022_02/711491177"/>
    <hyperlink ref="F446" r:id="rId70" display="https://podminky.urs.cz/item/CS_URS_2022_02/998711101"/>
    <hyperlink ref="F453" r:id="rId71" display="https://podminky.urs.cz/item/CS_URS_2022_02/998713101"/>
    <hyperlink ref="F457" r:id="rId72" display="https://podminky.urs.cz/item/CS_URS_2022_02/764212436"/>
    <hyperlink ref="F462" r:id="rId73" display="https://podminky.urs.cz/item/CS_URS_2022_02/850421811"/>
    <hyperlink ref="F466" r:id="rId74" display="https://podminky.urs.cz/item/CS_URS_2022_02/850441811"/>
    <hyperlink ref="F470" r:id="rId75" display="https://podminky.urs.cz/item/CS_URS_2022_02/895111121"/>
    <hyperlink ref="F475" r:id="rId76" display="https://podminky.urs.cz/item/CS_URS_2022_02/911381832"/>
    <hyperlink ref="F479" r:id="rId77" display="https://podminky.urs.cz/item/CS_URS_2022_02/914112111"/>
    <hyperlink ref="F482" r:id="rId78" display="https://podminky.urs.cz/item/CS_URS_2022_02/916231213"/>
    <hyperlink ref="F488" r:id="rId79" display="https://podminky.urs.cz/item/CS_URS_2022_02/919121212"/>
    <hyperlink ref="F492" r:id="rId80" display="https://podminky.urs.cz/item/CS_URS_2022_02/919122111"/>
    <hyperlink ref="F496" r:id="rId81" display="https://podminky.urs.cz/item/CS_URS_2022_02/919122111.1"/>
    <hyperlink ref="F500" r:id="rId82" display="https://podminky.urs.cz/item/CS_URS_2022_02/919122131"/>
    <hyperlink ref="F506" r:id="rId83" display="https://podminky.urs.cz/item/CS_URS_2022_02/931992121"/>
    <hyperlink ref="F513" r:id="rId84" display="https://podminky.urs.cz/item/CS_URS_2022_02/931994102"/>
    <hyperlink ref="F517" r:id="rId85" display="https://podminky.urs.cz/item/CS_URS_2022_02/931994132"/>
    <hyperlink ref="F524" r:id="rId86" display="https://podminky.urs.cz/item/CS_URS_2022_02/931994161"/>
    <hyperlink ref="F533" r:id="rId87" display="https://podminky.urs.cz/item/CS_URS_2022_02/936946111"/>
    <hyperlink ref="F536" r:id="rId88" display="https://podminky.urs.cz/item/CS_URS_2022_02/962041211"/>
    <hyperlink ref="F545" r:id="rId89" display="https://podminky.urs.cz/item/CS_URS_2022_02/963051111"/>
    <hyperlink ref="F551" r:id="rId90" display="https://podminky.urs.cz/item/CS_URS_2022_02/963071111"/>
    <hyperlink ref="F555" r:id="rId91" display="https://podminky.urs.cz/item/CS_URS_2022_02/963071112"/>
    <hyperlink ref="F559" r:id="rId92" display="https://podminky.urs.cz/item/CS_URS_2022_02/977151112"/>
    <hyperlink ref="F563" r:id="rId93" display="https://podminky.urs.cz/item/CS_URS_2022_02/977151116"/>
    <hyperlink ref="F567" r:id="rId94" display="https://podminky.urs.cz/item/CS_URS_2022_02/979024443"/>
    <hyperlink ref="F571" r:id="rId95" display="https://podminky.urs.cz/item/CS_URS_2022_02/985311112"/>
    <hyperlink ref="F576" r:id="rId96" display="https://podminky.urs.cz/item/CS_URS_2022_02/985312112"/>
    <hyperlink ref="F581" r:id="rId97" display="https://podminky.urs.cz/item/CS_URS_2023_01/985323112"/>
    <hyperlink ref="F587" r:id="rId98" display="https://podminky.urs.cz/item/CS_URS_2022_02/985324211"/>
    <hyperlink ref="F592" r:id="rId99" display="https://podminky.urs.cz/item/CS_URS_2022_02/985331122"/>
    <hyperlink ref="F598" r:id="rId100" display="https://podminky.urs.cz/item/CS_URS_2022_02/985562511"/>
    <hyperlink ref="F602" r:id="rId101" display="https://podminky.urs.cz/item/CS_URS_2022_02/985564214"/>
    <hyperlink ref="F607" r:id="rId102" display="https://podminky.urs.cz/item/CS_URS_2022_02/997013814"/>
    <hyperlink ref="F611" r:id="rId103" display="https://podminky.urs.cz/item/CS_URS_2022_02/997211511"/>
    <hyperlink ref="F628" r:id="rId104" display="https://podminky.urs.cz/item/CS_URS_2022_02/997211519"/>
    <hyperlink ref="F645" r:id="rId105" display="https://podminky.urs.cz/item/CS_URS_2022_02/997221861"/>
    <hyperlink ref="F654" r:id="rId106" display="https://podminky.urs.cz/item/CS_URS_2022_02/997221862"/>
    <hyperlink ref="F660" r:id="rId107" display="https://podminky.urs.cz/item/CS_URS_2022_02/997221875"/>
    <hyperlink ref="F667" r:id="rId108" display="https://podminky.urs.cz/item/CS_URS_2022_02/99821211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09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5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99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93</v>
      </c>
    </row>
    <row r="4" s="1" customFormat="1" ht="24.96" customHeight="1">
      <c r="B4" s="19"/>
      <c r="D4" s="20" t="s">
        <v>106</v>
      </c>
      <c r="L4" s="19"/>
      <c r="M4" s="126" t="s">
        <v>10</v>
      </c>
      <c r="AT4" s="16" t="s">
        <v>3</v>
      </c>
    </row>
    <row r="5" s="1" customFormat="1" ht="6.96" customHeight="1">
      <c r="B5" s="19"/>
      <c r="L5" s="19"/>
    </row>
    <row r="6" s="1" customFormat="1" ht="12" customHeight="1">
      <c r="B6" s="19"/>
      <c r="D6" s="29" t="s">
        <v>16</v>
      </c>
      <c r="L6" s="19"/>
    </row>
    <row r="7" s="1" customFormat="1" ht="26.25" customHeight="1">
      <c r="B7" s="19"/>
      <c r="E7" s="127" t="str">
        <f>'Rekapitulace stavby'!K6</f>
        <v>Prodloužení tramvajové trati v ulici Merhautova na sídliště Lesná I. etapa - OBJEKTY SÚS</v>
      </c>
      <c r="F7" s="29"/>
      <c r="G7" s="29"/>
      <c r="H7" s="29"/>
      <c r="L7" s="19"/>
    </row>
    <row r="8" s="2" customFormat="1" ht="12" customHeight="1">
      <c r="A8" s="35"/>
      <c r="B8" s="36"/>
      <c r="C8" s="35"/>
      <c r="D8" s="29" t="s">
        <v>107</v>
      </c>
      <c r="E8" s="35"/>
      <c r="F8" s="35"/>
      <c r="G8" s="35"/>
      <c r="H8" s="35"/>
      <c r="I8" s="35"/>
      <c r="J8" s="35"/>
      <c r="K8" s="35"/>
      <c r="L8" s="52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30" customHeight="1">
      <c r="A9" s="35"/>
      <c r="B9" s="36"/>
      <c r="C9" s="35"/>
      <c r="D9" s="35"/>
      <c r="E9" s="64" t="s">
        <v>1883</v>
      </c>
      <c r="F9" s="35"/>
      <c r="G9" s="35"/>
      <c r="H9" s="35"/>
      <c r="I9" s="35"/>
      <c r="J9" s="35"/>
      <c r="K9" s="35"/>
      <c r="L9" s="52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36"/>
      <c r="C10" s="35"/>
      <c r="D10" s="35"/>
      <c r="E10" s="35"/>
      <c r="F10" s="35"/>
      <c r="G10" s="35"/>
      <c r="H10" s="35"/>
      <c r="I10" s="35"/>
      <c r="J10" s="35"/>
      <c r="K10" s="35"/>
      <c r="L10" s="52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36"/>
      <c r="C11" s="35"/>
      <c r="D11" s="29" t="s">
        <v>18</v>
      </c>
      <c r="E11" s="35"/>
      <c r="F11" s="24" t="s">
        <v>1</v>
      </c>
      <c r="G11" s="35"/>
      <c r="H11" s="35"/>
      <c r="I11" s="29" t="s">
        <v>19</v>
      </c>
      <c r="J11" s="24" t="s">
        <v>1</v>
      </c>
      <c r="K11" s="35"/>
      <c r="L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36"/>
      <c r="C12" s="35"/>
      <c r="D12" s="29" t="s">
        <v>20</v>
      </c>
      <c r="E12" s="35"/>
      <c r="F12" s="24" t="s">
        <v>21</v>
      </c>
      <c r="G12" s="35"/>
      <c r="H12" s="35"/>
      <c r="I12" s="29" t="s">
        <v>22</v>
      </c>
      <c r="J12" s="66" t="str">
        <f>'Rekapitulace stavby'!AN8</f>
        <v>17. 1. 2023</v>
      </c>
      <c r="K12" s="35"/>
      <c r="L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36"/>
      <c r="C13" s="35"/>
      <c r="D13" s="35"/>
      <c r="E13" s="35"/>
      <c r="F13" s="35"/>
      <c r="G13" s="35"/>
      <c r="H13" s="35"/>
      <c r="I13" s="35"/>
      <c r="J13" s="35"/>
      <c r="K13" s="35"/>
      <c r="L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36"/>
      <c r="C14" s="35"/>
      <c r="D14" s="29" t="s">
        <v>24</v>
      </c>
      <c r="E14" s="35"/>
      <c r="F14" s="35"/>
      <c r="G14" s="35"/>
      <c r="H14" s="35"/>
      <c r="I14" s="29" t="s">
        <v>25</v>
      </c>
      <c r="J14" s="24" t="str">
        <f>IF('Rekapitulace stavby'!AN10="","",'Rekapitulace stavby'!AN10)</f>
        <v/>
      </c>
      <c r="K14" s="35"/>
      <c r="L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36"/>
      <c r="C15" s="35"/>
      <c r="D15" s="35"/>
      <c r="E15" s="24" t="str">
        <f>IF('Rekapitulace stavby'!E11="","",'Rekapitulace stavby'!E11)</f>
        <v xml:space="preserve"> </v>
      </c>
      <c r="F15" s="35"/>
      <c r="G15" s="35"/>
      <c r="H15" s="35"/>
      <c r="I15" s="29" t="s">
        <v>26</v>
      </c>
      <c r="J15" s="24" t="str">
        <f>IF('Rekapitulace stavby'!AN11="","",'Rekapitulace stavby'!AN11)</f>
        <v/>
      </c>
      <c r="K15" s="35"/>
      <c r="L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36"/>
      <c r="C16" s="35"/>
      <c r="D16" s="35"/>
      <c r="E16" s="35"/>
      <c r="F16" s="35"/>
      <c r="G16" s="35"/>
      <c r="H16" s="35"/>
      <c r="I16" s="35"/>
      <c r="J16" s="35"/>
      <c r="K16" s="35"/>
      <c r="L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36"/>
      <c r="C17" s="35"/>
      <c r="D17" s="29" t="s">
        <v>27</v>
      </c>
      <c r="E17" s="35"/>
      <c r="F17" s="35"/>
      <c r="G17" s="35"/>
      <c r="H17" s="35"/>
      <c r="I17" s="29" t="s">
        <v>25</v>
      </c>
      <c r="J17" s="30" t="str">
        <f>'Rekapitulace stavby'!AN13</f>
        <v>Vyplň údaj</v>
      </c>
      <c r="K17" s="35"/>
      <c r="L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36"/>
      <c r="C18" s="35"/>
      <c r="D18" s="35"/>
      <c r="E18" s="30" t="str">
        <f>'Rekapitulace stavby'!E14</f>
        <v>Vyplň údaj</v>
      </c>
      <c r="F18" s="24"/>
      <c r="G18" s="24"/>
      <c r="H18" s="24"/>
      <c r="I18" s="29" t="s">
        <v>26</v>
      </c>
      <c r="J18" s="30" t="str">
        <f>'Rekapitulace stavby'!AN14</f>
        <v>Vyplň údaj</v>
      </c>
      <c r="K18" s="35"/>
      <c r="L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36"/>
      <c r="C19" s="35"/>
      <c r="D19" s="35"/>
      <c r="E19" s="35"/>
      <c r="F19" s="35"/>
      <c r="G19" s="35"/>
      <c r="H19" s="35"/>
      <c r="I19" s="35"/>
      <c r="J19" s="35"/>
      <c r="K19" s="35"/>
      <c r="L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36"/>
      <c r="C20" s="35"/>
      <c r="D20" s="29" t="s">
        <v>29</v>
      </c>
      <c r="E20" s="35"/>
      <c r="F20" s="35"/>
      <c r="G20" s="35"/>
      <c r="H20" s="35"/>
      <c r="I20" s="29" t="s">
        <v>25</v>
      </c>
      <c r="J20" s="24" t="str">
        <f>IF('Rekapitulace stavby'!AN16="","",'Rekapitulace stavby'!AN16)</f>
        <v/>
      </c>
      <c r="K20" s="35"/>
      <c r="L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36"/>
      <c r="C21" s="35"/>
      <c r="D21" s="35"/>
      <c r="E21" s="24" t="str">
        <f>IF('Rekapitulace stavby'!E17="","",'Rekapitulace stavby'!E17)</f>
        <v xml:space="preserve"> </v>
      </c>
      <c r="F21" s="35"/>
      <c r="G21" s="35"/>
      <c r="H21" s="35"/>
      <c r="I21" s="29" t="s">
        <v>26</v>
      </c>
      <c r="J21" s="24" t="str">
        <f>IF('Rekapitulace stavby'!AN17="","",'Rekapitulace stavby'!AN17)</f>
        <v/>
      </c>
      <c r="K21" s="35"/>
      <c r="L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36"/>
      <c r="C22" s="35"/>
      <c r="D22" s="35"/>
      <c r="E22" s="35"/>
      <c r="F22" s="35"/>
      <c r="G22" s="35"/>
      <c r="H22" s="35"/>
      <c r="I22" s="35"/>
      <c r="J22" s="35"/>
      <c r="K22" s="35"/>
      <c r="L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36"/>
      <c r="C23" s="35"/>
      <c r="D23" s="29" t="s">
        <v>31</v>
      </c>
      <c r="E23" s="35"/>
      <c r="F23" s="35"/>
      <c r="G23" s="35"/>
      <c r="H23" s="35"/>
      <c r="I23" s="29" t="s">
        <v>25</v>
      </c>
      <c r="J23" s="24" t="str">
        <f>IF('Rekapitulace stavby'!AN19="","",'Rekapitulace stavby'!AN19)</f>
        <v/>
      </c>
      <c r="K23" s="35"/>
      <c r="L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36"/>
      <c r="C24" s="35"/>
      <c r="D24" s="35"/>
      <c r="E24" s="24" t="str">
        <f>IF('Rekapitulace stavby'!E20="","",'Rekapitulace stavby'!E20)</f>
        <v xml:space="preserve"> </v>
      </c>
      <c r="F24" s="35"/>
      <c r="G24" s="35"/>
      <c r="H24" s="35"/>
      <c r="I24" s="29" t="s">
        <v>26</v>
      </c>
      <c r="J24" s="24" t="str">
        <f>IF('Rekapitulace stavby'!AN20="","",'Rekapitulace stavby'!AN20)</f>
        <v/>
      </c>
      <c r="K24" s="35"/>
      <c r="L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36"/>
      <c r="C25" s="35"/>
      <c r="D25" s="35"/>
      <c r="E25" s="35"/>
      <c r="F25" s="35"/>
      <c r="G25" s="35"/>
      <c r="H25" s="35"/>
      <c r="I25" s="35"/>
      <c r="J25" s="35"/>
      <c r="K25" s="35"/>
      <c r="L25" s="52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36"/>
      <c r="C26" s="35"/>
      <c r="D26" s="29" t="s">
        <v>32</v>
      </c>
      <c r="E26" s="35"/>
      <c r="F26" s="35"/>
      <c r="G26" s="35"/>
      <c r="H26" s="35"/>
      <c r="I26" s="35"/>
      <c r="J26" s="35"/>
      <c r="K26" s="35"/>
      <c r="L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28"/>
      <c r="B27" s="129"/>
      <c r="C27" s="128"/>
      <c r="D27" s="128"/>
      <c r="E27" s="33" t="s">
        <v>1</v>
      </c>
      <c r="F27" s="33"/>
      <c r="G27" s="33"/>
      <c r="H27" s="33"/>
      <c r="I27" s="128"/>
      <c r="J27" s="128"/>
      <c r="K27" s="128"/>
      <c r="L27" s="130"/>
      <c r="S27" s="128"/>
      <c r="T27" s="128"/>
      <c r="U27" s="128"/>
      <c r="V27" s="128"/>
      <c r="W27" s="128"/>
      <c r="X27" s="128"/>
      <c r="Y27" s="128"/>
      <c r="Z27" s="128"/>
      <c r="AA27" s="128"/>
      <c r="AB27" s="128"/>
      <c r="AC27" s="128"/>
      <c r="AD27" s="128"/>
      <c r="AE27" s="128"/>
    </row>
    <row r="28" s="2" customFormat="1" ht="6.96" customHeight="1">
      <c r="A28" s="35"/>
      <c r="B28" s="36"/>
      <c r="C28" s="35"/>
      <c r="D28" s="35"/>
      <c r="E28" s="35"/>
      <c r="F28" s="35"/>
      <c r="G28" s="35"/>
      <c r="H28" s="35"/>
      <c r="I28" s="35"/>
      <c r="J28" s="35"/>
      <c r="K28" s="35"/>
      <c r="L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36"/>
      <c r="C29" s="35"/>
      <c r="D29" s="87"/>
      <c r="E29" s="87"/>
      <c r="F29" s="87"/>
      <c r="G29" s="87"/>
      <c r="H29" s="87"/>
      <c r="I29" s="87"/>
      <c r="J29" s="87"/>
      <c r="K29" s="87"/>
      <c r="L29" s="52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36"/>
      <c r="C30" s="35"/>
      <c r="D30" s="131" t="s">
        <v>33</v>
      </c>
      <c r="E30" s="35"/>
      <c r="F30" s="35"/>
      <c r="G30" s="35"/>
      <c r="H30" s="35"/>
      <c r="I30" s="35"/>
      <c r="J30" s="93">
        <f>ROUND(J130, 2)</f>
        <v>0</v>
      </c>
      <c r="K30" s="35"/>
      <c r="L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36"/>
      <c r="C31" s="35"/>
      <c r="D31" s="87"/>
      <c r="E31" s="87"/>
      <c r="F31" s="87"/>
      <c r="G31" s="87"/>
      <c r="H31" s="87"/>
      <c r="I31" s="87"/>
      <c r="J31" s="87"/>
      <c r="K31" s="87"/>
      <c r="L31" s="52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36"/>
      <c r="C32" s="35"/>
      <c r="D32" s="35"/>
      <c r="E32" s="35"/>
      <c r="F32" s="40" t="s">
        <v>35</v>
      </c>
      <c r="G32" s="35"/>
      <c r="H32" s="35"/>
      <c r="I32" s="40" t="s">
        <v>34</v>
      </c>
      <c r="J32" s="40" t="s">
        <v>36</v>
      </c>
      <c r="K32" s="35"/>
      <c r="L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36"/>
      <c r="C33" s="35"/>
      <c r="D33" s="132" t="s">
        <v>37</v>
      </c>
      <c r="E33" s="29" t="s">
        <v>38</v>
      </c>
      <c r="F33" s="133">
        <f>ROUND((SUM(BE130:BE232)),  2)</f>
        <v>0</v>
      </c>
      <c r="G33" s="35"/>
      <c r="H33" s="35"/>
      <c r="I33" s="134">
        <v>0.20999999999999999</v>
      </c>
      <c r="J33" s="133">
        <f>ROUND(((SUM(BE130:BE232))*I33),  2)</f>
        <v>0</v>
      </c>
      <c r="K33" s="35"/>
      <c r="L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36"/>
      <c r="C34" s="35"/>
      <c r="D34" s="35"/>
      <c r="E34" s="29" t="s">
        <v>39</v>
      </c>
      <c r="F34" s="133">
        <f>ROUND((SUM(BF130:BF232)),  2)</f>
        <v>0</v>
      </c>
      <c r="G34" s="35"/>
      <c r="H34" s="35"/>
      <c r="I34" s="134">
        <v>0.14999999999999999</v>
      </c>
      <c r="J34" s="133">
        <f>ROUND(((SUM(BF130:BF232))*I34),  2)</f>
        <v>0</v>
      </c>
      <c r="K34" s="35"/>
      <c r="L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36"/>
      <c r="C35" s="35"/>
      <c r="D35" s="35"/>
      <c r="E35" s="29" t="s">
        <v>40</v>
      </c>
      <c r="F35" s="133">
        <f>ROUND((SUM(BG130:BG232)),  2)</f>
        <v>0</v>
      </c>
      <c r="G35" s="35"/>
      <c r="H35" s="35"/>
      <c r="I35" s="134">
        <v>0.20999999999999999</v>
      </c>
      <c r="J35" s="133">
        <f>0</f>
        <v>0</v>
      </c>
      <c r="K35" s="35"/>
      <c r="L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36"/>
      <c r="C36" s="35"/>
      <c r="D36" s="35"/>
      <c r="E36" s="29" t="s">
        <v>41</v>
      </c>
      <c r="F36" s="133">
        <f>ROUND((SUM(BH130:BH232)),  2)</f>
        <v>0</v>
      </c>
      <c r="G36" s="35"/>
      <c r="H36" s="35"/>
      <c r="I36" s="134">
        <v>0.14999999999999999</v>
      </c>
      <c r="J36" s="133">
        <f>0</f>
        <v>0</v>
      </c>
      <c r="K36" s="35"/>
      <c r="L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36"/>
      <c r="C37" s="35"/>
      <c r="D37" s="35"/>
      <c r="E37" s="29" t="s">
        <v>42</v>
      </c>
      <c r="F37" s="133">
        <f>ROUND((SUM(BI130:BI232)),  2)</f>
        <v>0</v>
      </c>
      <c r="G37" s="35"/>
      <c r="H37" s="35"/>
      <c r="I37" s="134">
        <v>0</v>
      </c>
      <c r="J37" s="133">
        <f>0</f>
        <v>0</v>
      </c>
      <c r="K37" s="35"/>
      <c r="L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36"/>
      <c r="C38" s="35"/>
      <c r="D38" s="35"/>
      <c r="E38" s="35"/>
      <c r="F38" s="35"/>
      <c r="G38" s="35"/>
      <c r="H38" s="35"/>
      <c r="I38" s="35"/>
      <c r="J38" s="35"/>
      <c r="K38" s="35"/>
      <c r="L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36"/>
      <c r="C39" s="135"/>
      <c r="D39" s="136" t="s">
        <v>43</v>
      </c>
      <c r="E39" s="78"/>
      <c r="F39" s="78"/>
      <c r="G39" s="137" t="s">
        <v>44</v>
      </c>
      <c r="H39" s="138" t="s">
        <v>45</v>
      </c>
      <c r="I39" s="78"/>
      <c r="J39" s="139">
        <f>SUM(J30:J37)</f>
        <v>0</v>
      </c>
      <c r="K39" s="140"/>
      <c r="L39" s="52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36"/>
      <c r="C40" s="35"/>
      <c r="D40" s="35"/>
      <c r="E40" s="35"/>
      <c r="F40" s="35"/>
      <c r="G40" s="35"/>
      <c r="H40" s="35"/>
      <c r="I40" s="35"/>
      <c r="J40" s="35"/>
      <c r="K40" s="35"/>
      <c r="L40" s="52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52"/>
      <c r="D50" s="53" t="s">
        <v>46</v>
      </c>
      <c r="E50" s="54"/>
      <c r="F50" s="54"/>
      <c r="G50" s="53" t="s">
        <v>47</v>
      </c>
      <c r="H50" s="54"/>
      <c r="I50" s="54"/>
      <c r="J50" s="54"/>
      <c r="K50" s="54"/>
      <c r="L50" s="5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5"/>
      <c r="B61" s="36"/>
      <c r="C61" s="35"/>
      <c r="D61" s="55" t="s">
        <v>48</v>
      </c>
      <c r="E61" s="38"/>
      <c r="F61" s="141" t="s">
        <v>49</v>
      </c>
      <c r="G61" s="55" t="s">
        <v>48</v>
      </c>
      <c r="H61" s="38"/>
      <c r="I61" s="38"/>
      <c r="J61" s="142" t="s">
        <v>49</v>
      </c>
      <c r="K61" s="38"/>
      <c r="L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5"/>
      <c r="B65" s="36"/>
      <c r="C65" s="35"/>
      <c r="D65" s="53" t="s">
        <v>50</v>
      </c>
      <c r="E65" s="56"/>
      <c r="F65" s="56"/>
      <c r="G65" s="53" t="s">
        <v>51</v>
      </c>
      <c r="H65" s="56"/>
      <c r="I65" s="56"/>
      <c r="J65" s="56"/>
      <c r="K65" s="56"/>
      <c r="L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5"/>
      <c r="B76" s="36"/>
      <c r="C76" s="35"/>
      <c r="D76" s="55" t="s">
        <v>48</v>
      </c>
      <c r="E76" s="38"/>
      <c r="F76" s="141" t="s">
        <v>49</v>
      </c>
      <c r="G76" s="55" t="s">
        <v>48</v>
      </c>
      <c r="H76" s="38"/>
      <c r="I76" s="38"/>
      <c r="J76" s="142" t="s">
        <v>49</v>
      </c>
      <c r="K76" s="38"/>
      <c r="L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57"/>
      <c r="C77" s="58"/>
      <c r="D77" s="58"/>
      <c r="E77" s="58"/>
      <c r="F77" s="58"/>
      <c r="G77" s="58"/>
      <c r="H77" s="58"/>
      <c r="I77" s="58"/>
      <c r="J77" s="58"/>
      <c r="K77" s="58"/>
      <c r="L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59"/>
      <c r="C81" s="60"/>
      <c r="D81" s="60"/>
      <c r="E81" s="60"/>
      <c r="F81" s="60"/>
      <c r="G81" s="60"/>
      <c r="H81" s="60"/>
      <c r="I81" s="60"/>
      <c r="J81" s="60"/>
      <c r="K81" s="60"/>
      <c r="L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111</v>
      </c>
      <c r="D82" s="35"/>
      <c r="E82" s="35"/>
      <c r="F82" s="35"/>
      <c r="G82" s="35"/>
      <c r="H82" s="35"/>
      <c r="I82" s="35"/>
      <c r="J82" s="35"/>
      <c r="K82" s="35"/>
      <c r="L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5"/>
      <c r="D83" s="35"/>
      <c r="E83" s="35"/>
      <c r="F83" s="35"/>
      <c r="G83" s="35"/>
      <c r="H83" s="35"/>
      <c r="I83" s="35"/>
      <c r="J83" s="35"/>
      <c r="K83" s="35"/>
      <c r="L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5"/>
      <c r="E84" s="35"/>
      <c r="F84" s="35"/>
      <c r="G84" s="35"/>
      <c r="H84" s="35"/>
      <c r="I84" s="35"/>
      <c r="J84" s="35"/>
      <c r="K84" s="35"/>
      <c r="L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26.25" customHeight="1">
      <c r="A85" s="35"/>
      <c r="B85" s="36"/>
      <c r="C85" s="35"/>
      <c r="D85" s="35"/>
      <c r="E85" s="127" t="str">
        <f>E7</f>
        <v>Prodloužení tramvajové trati v ulici Merhautova na sídliště Lesná I. etapa - OBJEKTY SÚS</v>
      </c>
      <c r="F85" s="29"/>
      <c r="G85" s="29"/>
      <c r="H85" s="29"/>
      <c r="I85" s="35"/>
      <c r="J85" s="35"/>
      <c r="K85" s="35"/>
      <c r="L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107</v>
      </c>
      <c r="D86" s="35"/>
      <c r="E86" s="35"/>
      <c r="F86" s="35"/>
      <c r="G86" s="35"/>
      <c r="H86" s="35"/>
      <c r="I86" s="35"/>
      <c r="J86" s="35"/>
      <c r="K86" s="35"/>
      <c r="L86" s="52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30" customHeight="1">
      <c r="A87" s="35"/>
      <c r="B87" s="36"/>
      <c r="C87" s="35"/>
      <c r="D87" s="35"/>
      <c r="E87" s="64" t="str">
        <f>E9</f>
        <v>SO 301A - Kanalizační přípojky vpustí - SÚS JMK, UV 101-1</v>
      </c>
      <c r="F87" s="35"/>
      <c r="G87" s="35"/>
      <c r="H87" s="35"/>
      <c r="I87" s="35"/>
      <c r="J87" s="35"/>
      <c r="K87" s="35"/>
      <c r="L87" s="52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5"/>
      <c r="D88" s="35"/>
      <c r="E88" s="35"/>
      <c r="F88" s="35"/>
      <c r="G88" s="35"/>
      <c r="H88" s="35"/>
      <c r="I88" s="35"/>
      <c r="J88" s="35"/>
      <c r="K88" s="35"/>
      <c r="L88" s="52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20</v>
      </c>
      <c r="D89" s="35"/>
      <c r="E89" s="35"/>
      <c r="F89" s="24" t="str">
        <f>F12</f>
        <v xml:space="preserve"> </v>
      </c>
      <c r="G89" s="35"/>
      <c r="H89" s="35"/>
      <c r="I89" s="29" t="s">
        <v>22</v>
      </c>
      <c r="J89" s="66" t="str">
        <f>IF(J12="","",J12)</f>
        <v>17. 1. 2023</v>
      </c>
      <c r="K89" s="35"/>
      <c r="L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5"/>
      <c r="D90" s="35"/>
      <c r="E90" s="35"/>
      <c r="F90" s="35"/>
      <c r="G90" s="35"/>
      <c r="H90" s="35"/>
      <c r="I90" s="35"/>
      <c r="J90" s="35"/>
      <c r="K90" s="35"/>
      <c r="L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24</v>
      </c>
      <c r="D91" s="35"/>
      <c r="E91" s="35"/>
      <c r="F91" s="24" t="str">
        <f>E15</f>
        <v xml:space="preserve"> </v>
      </c>
      <c r="G91" s="35"/>
      <c r="H91" s="35"/>
      <c r="I91" s="29" t="s">
        <v>29</v>
      </c>
      <c r="J91" s="33" t="str">
        <f>E21</f>
        <v xml:space="preserve"> </v>
      </c>
      <c r="K91" s="35"/>
      <c r="L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27</v>
      </c>
      <c r="D92" s="35"/>
      <c r="E92" s="35"/>
      <c r="F92" s="24" t="str">
        <f>IF(E18="","",E18)</f>
        <v>Vyplň údaj</v>
      </c>
      <c r="G92" s="35"/>
      <c r="H92" s="35"/>
      <c r="I92" s="29" t="s">
        <v>31</v>
      </c>
      <c r="J92" s="33" t="str">
        <f>E24</f>
        <v xml:space="preserve"> </v>
      </c>
      <c r="K92" s="35"/>
      <c r="L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5"/>
      <c r="D93" s="35"/>
      <c r="E93" s="35"/>
      <c r="F93" s="35"/>
      <c r="G93" s="35"/>
      <c r="H93" s="35"/>
      <c r="I93" s="35"/>
      <c r="J93" s="35"/>
      <c r="K93" s="35"/>
      <c r="L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43" t="s">
        <v>112</v>
      </c>
      <c r="D94" s="135"/>
      <c r="E94" s="135"/>
      <c r="F94" s="135"/>
      <c r="G94" s="135"/>
      <c r="H94" s="135"/>
      <c r="I94" s="135"/>
      <c r="J94" s="144" t="s">
        <v>113</v>
      </c>
      <c r="K94" s="135"/>
      <c r="L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5"/>
      <c r="D95" s="35"/>
      <c r="E95" s="35"/>
      <c r="F95" s="35"/>
      <c r="G95" s="35"/>
      <c r="H95" s="35"/>
      <c r="I95" s="35"/>
      <c r="J95" s="35"/>
      <c r="K95" s="35"/>
      <c r="L95" s="52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45" t="s">
        <v>114</v>
      </c>
      <c r="D96" s="35"/>
      <c r="E96" s="35"/>
      <c r="F96" s="35"/>
      <c r="G96" s="35"/>
      <c r="H96" s="35"/>
      <c r="I96" s="35"/>
      <c r="J96" s="93">
        <f>J130</f>
        <v>0</v>
      </c>
      <c r="K96" s="35"/>
      <c r="L96" s="52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6" t="s">
        <v>93</v>
      </c>
    </row>
    <row r="97" s="9" customFormat="1" ht="24.96" customHeight="1">
      <c r="A97" s="9"/>
      <c r="B97" s="146"/>
      <c r="C97" s="9"/>
      <c r="D97" s="147" t="s">
        <v>1884</v>
      </c>
      <c r="E97" s="148"/>
      <c r="F97" s="148"/>
      <c r="G97" s="148"/>
      <c r="H97" s="148"/>
      <c r="I97" s="148"/>
      <c r="J97" s="149">
        <f>J131</f>
        <v>0</v>
      </c>
      <c r="K97" s="9"/>
      <c r="L97" s="146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46"/>
      <c r="C98" s="9"/>
      <c r="D98" s="147" t="s">
        <v>1885</v>
      </c>
      <c r="E98" s="148"/>
      <c r="F98" s="148"/>
      <c r="G98" s="148"/>
      <c r="H98" s="148"/>
      <c r="I98" s="148"/>
      <c r="J98" s="149">
        <f>J148</f>
        <v>0</v>
      </c>
      <c r="K98" s="9"/>
      <c r="L98" s="146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9" customFormat="1" ht="24.96" customHeight="1">
      <c r="A99" s="9"/>
      <c r="B99" s="146"/>
      <c r="C99" s="9"/>
      <c r="D99" s="147" t="s">
        <v>1886</v>
      </c>
      <c r="E99" s="148"/>
      <c r="F99" s="148"/>
      <c r="G99" s="148"/>
      <c r="H99" s="148"/>
      <c r="I99" s="148"/>
      <c r="J99" s="149">
        <f>J159</f>
        <v>0</v>
      </c>
      <c r="K99" s="9"/>
      <c r="L99" s="146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46"/>
      <c r="C100" s="9"/>
      <c r="D100" s="147" t="s">
        <v>1887</v>
      </c>
      <c r="E100" s="148"/>
      <c r="F100" s="148"/>
      <c r="G100" s="148"/>
      <c r="H100" s="148"/>
      <c r="I100" s="148"/>
      <c r="J100" s="149">
        <f>J168</f>
        <v>0</v>
      </c>
      <c r="K100" s="9"/>
      <c r="L100" s="146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9" customFormat="1" ht="24.96" customHeight="1">
      <c r="A101" s="9"/>
      <c r="B101" s="146"/>
      <c r="C101" s="9"/>
      <c r="D101" s="147" t="s">
        <v>1888</v>
      </c>
      <c r="E101" s="148"/>
      <c r="F101" s="148"/>
      <c r="G101" s="148"/>
      <c r="H101" s="148"/>
      <c r="I101" s="148"/>
      <c r="J101" s="149">
        <f>J179</f>
        <v>0</v>
      </c>
      <c r="K101" s="9"/>
      <c r="L101" s="146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9" customFormat="1" ht="24.96" customHeight="1">
      <c r="A102" s="9"/>
      <c r="B102" s="146"/>
      <c r="C102" s="9"/>
      <c r="D102" s="147" t="s">
        <v>1889</v>
      </c>
      <c r="E102" s="148"/>
      <c r="F102" s="148"/>
      <c r="G102" s="148"/>
      <c r="H102" s="148"/>
      <c r="I102" s="148"/>
      <c r="J102" s="149">
        <f>J184</f>
        <v>0</v>
      </c>
      <c r="K102" s="9"/>
      <c r="L102" s="146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9" customFormat="1" ht="24.96" customHeight="1">
      <c r="A103" s="9"/>
      <c r="B103" s="146"/>
      <c r="C103" s="9"/>
      <c r="D103" s="147" t="s">
        <v>1890</v>
      </c>
      <c r="E103" s="148"/>
      <c r="F103" s="148"/>
      <c r="G103" s="148"/>
      <c r="H103" s="148"/>
      <c r="I103" s="148"/>
      <c r="J103" s="149">
        <f>J187</f>
        <v>0</v>
      </c>
      <c r="K103" s="9"/>
      <c r="L103" s="146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9" customFormat="1" ht="24.96" customHeight="1">
      <c r="A104" s="9"/>
      <c r="B104" s="146"/>
      <c r="C104" s="9"/>
      <c r="D104" s="147" t="s">
        <v>1891</v>
      </c>
      <c r="E104" s="148"/>
      <c r="F104" s="148"/>
      <c r="G104" s="148"/>
      <c r="H104" s="148"/>
      <c r="I104" s="148"/>
      <c r="J104" s="149">
        <f>J196</f>
        <v>0</v>
      </c>
      <c r="K104" s="9"/>
      <c r="L104" s="146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9" customFormat="1" ht="24.96" customHeight="1">
      <c r="A105" s="9"/>
      <c r="B105" s="146"/>
      <c r="C105" s="9"/>
      <c r="D105" s="147" t="s">
        <v>1892</v>
      </c>
      <c r="E105" s="148"/>
      <c r="F105" s="148"/>
      <c r="G105" s="148"/>
      <c r="H105" s="148"/>
      <c r="I105" s="148"/>
      <c r="J105" s="149">
        <f>J201</f>
        <v>0</v>
      </c>
      <c r="K105" s="9"/>
      <c r="L105" s="146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9" customFormat="1" ht="24.96" customHeight="1">
      <c r="A106" s="9"/>
      <c r="B106" s="146"/>
      <c r="C106" s="9"/>
      <c r="D106" s="147" t="s">
        <v>1893</v>
      </c>
      <c r="E106" s="148"/>
      <c r="F106" s="148"/>
      <c r="G106" s="148"/>
      <c r="H106" s="148"/>
      <c r="I106" s="148"/>
      <c r="J106" s="149">
        <f>J206</f>
        <v>0</v>
      </c>
      <c r="K106" s="9"/>
      <c r="L106" s="146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s="9" customFormat="1" ht="24.96" customHeight="1">
      <c r="A107" s="9"/>
      <c r="B107" s="146"/>
      <c r="C107" s="9"/>
      <c r="D107" s="147" t="s">
        <v>1894</v>
      </c>
      <c r="E107" s="148"/>
      <c r="F107" s="148"/>
      <c r="G107" s="148"/>
      <c r="H107" s="148"/>
      <c r="I107" s="148"/>
      <c r="J107" s="149">
        <f>J215</f>
        <v>0</v>
      </c>
      <c r="K107" s="9"/>
      <c r="L107" s="146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</row>
    <row r="108" s="9" customFormat="1" ht="24.96" customHeight="1">
      <c r="A108" s="9"/>
      <c r="B108" s="146"/>
      <c r="C108" s="9"/>
      <c r="D108" s="147" t="s">
        <v>1895</v>
      </c>
      <c r="E108" s="148"/>
      <c r="F108" s="148"/>
      <c r="G108" s="148"/>
      <c r="H108" s="148"/>
      <c r="I108" s="148"/>
      <c r="J108" s="149">
        <f>J218</f>
        <v>0</v>
      </c>
      <c r="K108" s="9"/>
      <c r="L108" s="146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</row>
    <row r="109" s="9" customFormat="1" ht="24.96" customHeight="1">
      <c r="A109" s="9"/>
      <c r="B109" s="146"/>
      <c r="C109" s="9"/>
      <c r="D109" s="147" t="s">
        <v>1896</v>
      </c>
      <c r="E109" s="148"/>
      <c r="F109" s="148"/>
      <c r="G109" s="148"/>
      <c r="H109" s="148"/>
      <c r="I109" s="148"/>
      <c r="J109" s="149">
        <f>J221</f>
        <v>0</v>
      </c>
      <c r="K109" s="9"/>
      <c r="L109" s="146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</row>
    <row r="110" s="9" customFormat="1" ht="24.96" customHeight="1">
      <c r="A110" s="9"/>
      <c r="B110" s="146"/>
      <c r="C110" s="9"/>
      <c r="D110" s="147" t="s">
        <v>1897</v>
      </c>
      <c r="E110" s="148"/>
      <c r="F110" s="148"/>
      <c r="G110" s="148"/>
      <c r="H110" s="148"/>
      <c r="I110" s="148"/>
      <c r="J110" s="149">
        <f>J224</f>
        <v>0</v>
      </c>
      <c r="K110" s="9"/>
      <c r="L110" s="146"/>
      <c r="S110" s="9"/>
      <c r="T110" s="9"/>
      <c r="U110" s="9"/>
      <c r="V110" s="9"/>
      <c r="W110" s="9"/>
      <c r="X110" s="9"/>
      <c r="Y110" s="9"/>
      <c r="Z110" s="9"/>
      <c r="AA110" s="9"/>
      <c r="AB110" s="9"/>
      <c r="AC110" s="9"/>
      <c r="AD110" s="9"/>
      <c r="AE110" s="9"/>
    </row>
    <row r="111" s="2" customFormat="1" ht="21.84" customHeight="1">
      <c r="A111" s="35"/>
      <c r="B111" s="36"/>
      <c r="C111" s="35"/>
      <c r="D111" s="35"/>
      <c r="E111" s="35"/>
      <c r="F111" s="35"/>
      <c r="G111" s="35"/>
      <c r="H111" s="35"/>
      <c r="I111" s="35"/>
      <c r="J111" s="35"/>
      <c r="K111" s="35"/>
      <c r="L111" s="52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6.96" customHeight="1">
      <c r="A112" s="35"/>
      <c r="B112" s="57"/>
      <c r="C112" s="58"/>
      <c r="D112" s="58"/>
      <c r="E112" s="58"/>
      <c r="F112" s="58"/>
      <c r="G112" s="58"/>
      <c r="H112" s="58"/>
      <c r="I112" s="58"/>
      <c r="J112" s="58"/>
      <c r="K112" s="58"/>
      <c r="L112" s="52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6" s="2" customFormat="1" ht="6.96" customHeight="1">
      <c r="A116" s="35"/>
      <c r="B116" s="59"/>
      <c r="C116" s="60"/>
      <c r="D116" s="60"/>
      <c r="E116" s="60"/>
      <c r="F116" s="60"/>
      <c r="G116" s="60"/>
      <c r="H116" s="60"/>
      <c r="I116" s="60"/>
      <c r="J116" s="60"/>
      <c r="K116" s="60"/>
      <c r="L116" s="52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24.96" customHeight="1">
      <c r="A117" s="35"/>
      <c r="B117" s="36"/>
      <c r="C117" s="20" t="s">
        <v>116</v>
      </c>
      <c r="D117" s="35"/>
      <c r="E117" s="35"/>
      <c r="F117" s="35"/>
      <c r="G117" s="35"/>
      <c r="H117" s="35"/>
      <c r="I117" s="35"/>
      <c r="J117" s="35"/>
      <c r="K117" s="35"/>
      <c r="L117" s="52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6.96" customHeight="1">
      <c r="A118" s="35"/>
      <c r="B118" s="36"/>
      <c r="C118" s="35"/>
      <c r="D118" s="35"/>
      <c r="E118" s="35"/>
      <c r="F118" s="35"/>
      <c r="G118" s="35"/>
      <c r="H118" s="35"/>
      <c r="I118" s="35"/>
      <c r="J118" s="35"/>
      <c r="K118" s="35"/>
      <c r="L118" s="52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12" customHeight="1">
      <c r="A119" s="35"/>
      <c r="B119" s="36"/>
      <c r="C119" s="29" t="s">
        <v>16</v>
      </c>
      <c r="D119" s="35"/>
      <c r="E119" s="35"/>
      <c r="F119" s="35"/>
      <c r="G119" s="35"/>
      <c r="H119" s="35"/>
      <c r="I119" s="35"/>
      <c r="J119" s="35"/>
      <c r="K119" s="35"/>
      <c r="L119" s="52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26.25" customHeight="1">
      <c r="A120" s="35"/>
      <c r="B120" s="36"/>
      <c r="C120" s="35"/>
      <c r="D120" s="35"/>
      <c r="E120" s="127" t="str">
        <f>E7</f>
        <v>Prodloužení tramvajové trati v ulici Merhautova na sídliště Lesná I. etapa - OBJEKTY SÚS</v>
      </c>
      <c r="F120" s="29"/>
      <c r="G120" s="29"/>
      <c r="H120" s="29"/>
      <c r="I120" s="35"/>
      <c r="J120" s="35"/>
      <c r="K120" s="35"/>
      <c r="L120" s="52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2" customFormat="1" ht="12" customHeight="1">
      <c r="A121" s="35"/>
      <c r="B121" s="36"/>
      <c r="C121" s="29" t="s">
        <v>107</v>
      </c>
      <c r="D121" s="35"/>
      <c r="E121" s="35"/>
      <c r="F121" s="35"/>
      <c r="G121" s="35"/>
      <c r="H121" s="35"/>
      <c r="I121" s="35"/>
      <c r="J121" s="35"/>
      <c r="K121" s="35"/>
      <c r="L121" s="52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="2" customFormat="1" ht="30" customHeight="1">
      <c r="A122" s="35"/>
      <c r="B122" s="36"/>
      <c r="C122" s="35"/>
      <c r="D122" s="35"/>
      <c r="E122" s="64" t="str">
        <f>E9</f>
        <v>SO 301A - Kanalizační přípojky vpustí - SÚS JMK, UV 101-1</v>
      </c>
      <c r="F122" s="35"/>
      <c r="G122" s="35"/>
      <c r="H122" s="35"/>
      <c r="I122" s="35"/>
      <c r="J122" s="35"/>
      <c r="K122" s="35"/>
      <c r="L122" s="52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="2" customFormat="1" ht="6.96" customHeight="1">
      <c r="A123" s="35"/>
      <c r="B123" s="36"/>
      <c r="C123" s="35"/>
      <c r="D123" s="35"/>
      <c r="E123" s="35"/>
      <c r="F123" s="35"/>
      <c r="G123" s="35"/>
      <c r="H123" s="35"/>
      <c r="I123" s="35"/>
      <c r="J123" s="35"/>
      <c r="K123" s="35"/>
      <c r="L123" s="52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="2" customFormat="1" ht="12" customHeight="1">
      <c r="A124" s="35"/>
      <c r="B124" s="36"/>
      <c r="C124" s="29" t="s">
        <v>20</v>
      </c>
      <c r="D124" s="35"/>
      <c r="E124" s="35"/>
      <c r="F124" s="24" t="str">
        <f>F12</f>
        <v xml:space="preserve"> </v>
      </c>
      <c r="G124" s="35"/>
      <c r="H124" s="35"/>
      <c r="I124" s="29" t="s">
        <v>22</v>
      </c>
      <c r="J124" s="66" t="str">
        <f>IF(J12="","",J12)</f>
        <v>17. 1. 2023</v>
      </c>
      <c r="K124" s="35"/>
      <c r="L124" s="52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</row>
    <row r="125" s="2" customFormat="1" ht="6.96" customHeight="1">
      <c r="A125" s="35"/>
      <c r="B125" s="36"/>
      <c r="C125" s="35"/>
      <c r="D125" s="35"/>
      <c r="E125" s="35"/>
      <c r="F125" s="35"/>
      <c r="G125" s="35"/>
      <c r="H125" s="35"/>
      <c r="I125" s="35"/>
      <c r="J125" s="35"/>
      <c r="K125" s="35"/>
      <c r="L125" s="52"/>
      <c r="S125" s="35"/>
      <c r="T125" s="35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</row>
    <row r="126" s="2" customFormat="1" ht="15.15" customHeight="1">
      <c r="A126" s="35"/>
      <c r="B126" s="36"/>
      <c r="C126" s="29" t="s">
        <v>24</v>
      </c>
      <c r="D126" s="35"/>
      <c r="E126" s="35"/>
      <c r="F126" s="24" t="str">
        <f>E15</f>
        <v xml:space="preserve"> </v>
      </c>
      <c r="G126" s="35"/>
      <c r="H126" s="35"/>
      <c r="I126" s="29" t="s">
        <v>29</v>
      </c>
      <c r="J126" s="33" t="str">
        <f>E21</f>
        <v xml:space="preserve"> </v>
      </c>
      <c r="K126" s="35"/>
      <c r="L126" s="52"/>
      <c r="S126" s="35"/>
      <c r="T126" s="35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</row>
    <row r="127" s="2" customFormat="1" ht="15.15" customHeight="1">
      <c r="A127" s="35"/>
      <c r="B127" s="36"/>
      <c r="C127" s="29" t="s">
        <v>27</v>
      </c>
      <c r="D127" s="35"/>
      <c r="E127" s="35"/>
      <c r="F127" s="24" t="str">
        <f>IF(E18="","",E18)</f>
        <v>Vyplň údaj</v>
      </c>
      <c r="G127" s="35"/>
      <c r="H127" s="35"/>
      <c r="I127" s="29" t="s">
        <v>31</v>
      </c>
      <c r="J127" s="33" t="str">
        <f>E24</f>
        <v xml:space="preserve"> </v>
      </c>
      <c r="K127" s="35"/>
      <c r="L127" s="52"/>
      <c r="S127" s="35"/>
      <c r="T127" s="35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</row>
    <row r="128" s="2" customFormat="1" ht="10.32" customHeight="1">
      <c r="A128" s="35"/>
      <c r="B128" s="36"/>
      <c r="C128" s="35"/>
      <c r="D128" s="35"/>
      <c r="E128" s="35"/>
      <c r="F128" s="35"/>
      <c r="G128" s="35"/>
      <c r="H128" s="35"/>
      <c r="I128" s="35"/>
      <c r="J128" s="35"/>
      <c r="K128" s="35"/>
      <c r="L128" s="52"/>
      <c r="S128" s="35"/>
      <c r="T128" s="35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</row>
    <row r="129" s="10" customFormat="1" ht="29.28" customHeight="1">
      <c r="A129" s="150"/>
      <c r="B129" s="151"/>
      <c r="C129" s="152" t="s">
        <v>117</v>
      </c>
      <c r="D129" s="153" t="s">
        <v>58</v>
      </c>
      <c r="E129" s="153" t="s">
        <v>54</v>
      </c>
      <c r="F129" s="153" t="s">
        <v>55</v>
      </c>
      <c r="G129" s="153" t="s">
        <v>118</v>
      </c>
      <c r="H129" s="153" t="s">
        <v>119</v>
      </c>
      <c r="I129" s="153" t="s">
        <v>120</v>
      </c>
      <c r="J129" s="153" t="s">
        <v>113</v>
      </c>
      <c r="K129" s="154" t="s">
        <v>121</v>
      </c>
      <c r="L129" s="155"/>
      <c r="M129" s="83" t="s">
        <v>1</v>
      </c>
      <c r="N129" s="84" t="s">
        <v>37</v>
      </c>
      <c r="O129" s="84" t="s">
        <v>122</v>
      </c>
      <c r="P129" s="84" t="s">
        <v>123</v>
      </c>
      <c r="Q129" s="84" t="s">
        <v>124</v>
      </c>
      <c r="R129" s="84" t="s">
        <v>125</v>
      </c>
      <c r="S129" s="84" t="s">
        <v>126</v>
      </c>
      <c r="T129" s="85" t="s">
        <v>127</v>
      </c>
      <c r="U129" s="150"/>
      <c r="V129" s="150"/>
      <c r="W129" s="150"/>
      <c r="X129" s="150"/>
      <c r="Y129" s="150"/>
      <c r="Z129" s="150"/>
      <c r="AA129" s="150"/>
      <c r="AB129" s="150"/>
      <c r="AC129" s="150"/>
      <c r="AD129" s="150"/>
      <c r="AE129" s="150"/>
    </row>
    <row r="130" s="2" customFormat="1" ht="22.8" customHeight="1">
      <c r="A130" s="35"/>
      <c r="B130" s="36"/>
      <c r="C130" s="90" t="s">
        <v>128</v>
      </c>
      <c r="D130" s="35"/>
      <c r="E130" s="35"/>
      <c r="F130" s="35"/>
      <c r="G130" s="35"/>
      <c r="H130" s="35"/>
      <c r="I130" s="35"/>
      <c r="J130" s="156">
        <f>BK130</f>
        <v>0</v>
      </c>
      <c r="K130" s="35"/>
      <c r="L130" s="36"/>
      <c r="M130" s="86"/>
      <c r="N130" s="70"/>
      <c r="O130" s="87"/>
      <c r="P130" s="157">
        <f>P131+P148+P159+P168+P179+P184+P187+P196+P201+P206+P215+P218+P221+P224</f>
        <v>0</v>
      </c>
      <c r="Q130" s="87"/>
      <c r="R130" s="157">
        <f>R131+R148+R159+R168+R179+R184+R187+R196+R201+R206+R215+R218+R221+R224</f>
        <v>0</v>
      </c>
      <c r="S130" s="87"/>
      <c r="T130" s="158">
        <f>T131+T148+T159+T168+T179+T184+T187+T196+T201+T206+T215+T218+T221+T224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T130" s="16" t="s">
        <v>72</v>
      </c>
      <c r="AU130" s="16" t="s">
        <v>93</v>
      </c>
      <c r="BK130" s="159">
        <f>BK131+BK148+BK159+BK168+BK179+BK184+BK187+BK196+BK201+BK206+BK215+BK218+BK221+BK224</f>
        <v>0</v>
      </c>
    </row>
    <row r="131" s="11" customFormat="1" ht="25.92" customHeight="1">
      <c r="A131" s="11"/>
      <c r="B131" s="160"/>
      <c r="C131" s="11"/>
      <c r="D131" s="161" t="s">
        <v>72</v>
      </c>
      <c r="E131" s="162" t="s">
        <v>199</v>
      </c>
      <c r="F131" s="162" t="s">
        <v>1898</v>
      </c>
      <c r="G131" s="11"/>
      <c r="H131" s="11"/>
      <c r="I131" s="163"/>
      <c r="J131" s="164">
        <f>BK131</f>
        <v>0</v>
      </c>
      <c r="K131" s="11"/>
      <c r="L131" s="160"/>
      <c r="M131" s="165"/>
      <c r="N131" s="166"/>
      <c r="O131" s="166"/>
      <c r="P131" s="167">
        <f>SUM(P132:P147)</f>
        <v>0</v>
      </c>
      <c r="Q131" s="166"/>
      <c r="R131" s="167">
        <f>SUM(R132:R147)</f>
        <v>0</v>
      </c>
      <c r="S131" s="166"/>
      <c r="T131" s="168">
        <f>SUM(T132:T147)</f>
        <v>0</v>
      </c>
      <c r="U131" s="11"/>
      <c r="V131" s="11"/>
      <c r="W131" s="11"/>
      <c r="X131" s="11"/>
      <c r="Y131" s="11"/>
      <c r="Z131" s="11"/>
      <c r="AA131" s="11"/>
      <c r="AB131" s="11"/>
      <c r="AC131" s="11"/>
      <c r="AD131" s="11"/>
      <c r="AE131" s="11"/>
      <c r="AR131" s="161" t="s">
        <v>130</v>
      </c>
      <c r="AT131" s="169" t="s">
        <v>72</v>
      </c>
      <c r="AU131" s="169" t="s">
        <v>73</v>
      </c>
      <c r="AY131" s="161" t="s">
        <v>131</v>
      </c>
      <c r="BK131" s="170">
        <f>SUM(BK132:BK147)</f>
        <v>0</v>
      </c>
    </row>
    <row r="132" s="2" customFormat="1" ht="21.75" customHeight="1">
      <c r="A132" s="35"/>
      <c r="B132" s="171"/>
      <c r="C132" s="172" t="s">
        <v>80</v>
      </c>
      <c r="D132" s="172" t="s">
        <v>132</v>
      </c>
      <c r="E132" s="173" t="s">
        <v>1899</v>
      </c>
      <c r="F132" s="174" t="s">
        <v>1900</v>
      </c>
      <c r="G132" s="175" t="s">
        <v>380</v>
      </c>
      <c r="H132" s="176">
        <v>4.9400000000000004</v>
      </c>
      <c r="I132" s="177"/>
      <c r="J132" s="178">
        <f>ROUND(I132*H132,2)</f>
        <v>0</v>
      </c>
      <c r="K132" s="174" t="s">
        <v>1</v>
      </c>
      <c r="L132" s="36"/>
      <c r="M132" s="179" t="s">
        <v>1</v>
      </c>
      <c r="N132" s="180" t="s">
        <v>38</v>
      </c>
      <c r="O132" s="74"/>
      <c r="P132" s="181">
        <f>O132*H132</f>
        <v>0</v>
      </c>
      <c r="Q132" s="181">
        <v>0</v>
      </c>
      <c r="R132" s="181">
        <f>Q132*H132</f>
        <v>0</v>
      </c>
      <c r="S132" s="181">
        <v>0</v>
      </c>
      <c r="T132" s="182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183" t="s">
        <v>130</v>
      </c>
      <c r="AT132" s="183" t="s">
        <v>132</v>
      </c>
      <c r="AU132" s="183" t="s">
        <v>80</v>
      </c>
      <c r="AY132" s="16" t="s">
        <v>131</v>
      </c>
      <c r="BE132" s="184">
        <f>IF(N132="základní",J132,0)</f>
        <v>0</v>
      </c>
      <c r="BF132" s="184">
        <f>IF(N132="snížená",J132,0)</f>
        <v>0</v>
      </c>
      <c r="BG132" s="184">
        <f>IF(N132="zákl. přenesená",J132,0)</f>
        <v>0</v>
      </c>
      <c r="BH132" s="184">
        <f>IF(N132="sníž. přenesená",J132,0)</f>
        <v>0</v>
      </c>
      <c r="BI132" s="184">
        <f>IF(N132="nulová",J132,0)</f>
        <v>0</v>
      </c>
      <c r="BJ132" s="16" t="s">
        <v>80</v>
      </c>
      <c r="BK132" s="184">
        <f>ROUND(I132*H132,2)</f>
        <v>0</v>
      </c>
      <c r="BL132" s="16" t="s">
        <v>130</v>
      </c>
      <c r="BM132" s="183" t="s">
        <v>1901</v>
      </c>
    </row>
    <row r="133" s="2" customFormat="1">
      <c r="A133" s="35"/>
      <c r="B133" s="36"/>
      <c r="C133" s="35"/>
      <c r="D133" s="185" t="s">
        <v>138</v>
      </c>
      <c r="E133" s="35"/>
      <c r="F133" s="186" t="s">
        <v>1900</v>
      </c>
      <c r="G133" s="35"/>
      <c r="H133" s="35"/>
      <c r="I133" s="187"/>
      <c r="J133" s="35"/>
      <c r="K133" s="35"/>
      <c r="L133" s="36"/>
      <c r="M133" s="188"/>
      <c r="N133" s="189"/>
      <c r="O133" s="74"/>
      <c r="P133" s="74"/>
      <c r="Q133" s="74"/>
      <c r="R133" s="74"/>
      <c r="S133" s="74"/>
      <c r="T133" s="75"/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T133" s="16" t="s">
        <v>138</v>
      </c>
      <c r="AU133" s="16" t="s">
        <v>80</v>
      </c>
    </row>
    <row r="134" s="2" customFormat="1" ht="21.75" customHeight="1">
      <c r="A134" s="35"/>
      <c r="B134" s="171"/>
      <c r="C134" s="172" t="s">
        <v>86</v>
      </c>
      <c r="D134" s="172" t="s">
        <v>132</v>
      </c>
      <c r="E134" s="173" t="s">
        <v>1902</v>
      </c>
      <c r="F134" s="174" t="s">
        <v>1903</v>
      </c>
      <c r="G134" s="175" t="s">
        <v>380</v>
      </c>
      <c r="H134" s="176">
        <v>2.7799999999999998</v>
      </c>
      <c r="I134" s="177"/>
      <c r="J134" s="178">
        <f>ROUND(I134*H134,2)</f>
        <v>0</v>
      </c>
      <c r="K134" s="174" t="s">
        <v>1</v>
      </c>
      <c r="L134" s="36"/>
      <c r="M134" s="179" t="s">
        <v>1</v>
      </c>
      <c r="N134" s="180" t="s">
        <v>38</v>
      </c>
      <c r="O134" s="74"/>
      <c r="P134" s="181">
        <f>O134*H134</f>
        <v>0</v>
      </c>
      <c r="Q134" s="181">
        <v>0</v>
      </c>
      <c r="R134" s="181">
        <f>Q134*H134</f>
        <v>0</v>
      </c>
      <c r="S134" s="181">
        <v>0</v>
      </c>
      <c r="T134" s="182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183" t="s">
        <v>130</v>
      </c>
      <c r="AT134" s="183" t="s">
        <v>132</v>
      </c>
      <c r="AU134" s="183" t="s">
        <v>80</v>
      </c>
      <c r="AY134" s="16" t="s">
        <v>131</v>
      </c>
      <c r="BE134" s="184">
        <f>IF(N134="základní",J134,0)</f>
        <v>0</v>
      </c>
      <c r="BF134" s="184">
        <f>IF(N134="snížená",J134,0)</f>
        <v>0</v>
      </c>
      <c r="BG134" s="184">
        <f>IF(N134="zákl. přenesená",J134,0)</f>
        <v>0</v>
      </c>
      <c r="BH134" s="184">
        <f>IF(N134="sníž. přenesená",J134,0)</f>
        <v>0</v>
      </c>
      <c r="BI134" s="184">
        <f>IF(N134="nulová",J134,0)</f>
        <v>0</v>
      </c>
      <c r="BJ134" s="16" t="s">
        <v>80</v>
      </c>
      <c r="BK134" s="184">
        <f>ROUND(I134*H134,2)</f>
        <v>0</v>
      </c>
      <c r="BL134" s="16" t="s">
        <v>130</v>
      </c>
      <c r="BM134" s="183" t="s">
        <v>1904</v>
      </c>
    </row>
    <row r="135" s="2" customFormat="1">
      <c r="A135" s="35"/>
      <c r="B135" s="36"/>
      <c r="C135" s="35"/>
      <c r="D135" s="185" t="s">
        <v>138</v>
      </c>
      <c r="E135" s="35"/>
      <c r="F135" s="186" t="s">
        <v>1903</v>
      </c>
      <c r="G135" s="35"/>
      <c r="H135" s="35"/>
      <c r="I135" s="187"/>
      <c r="J135" s="35"/>
      <c r="K135" s="35"/>
      <c r="L135" s="36"/>
      <c r="M135" s="188"/>
      <c r="N135" s="189"/>
      <c r="O135" s="74"/>
      <c r="P135" s="74"/>
      <c r="Q135" s="74"/>
      <c r="R135" s="74"/>
      <c r="S135" s="74"/>
      <c r="T135" s="75"/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T135" s="16" t="s">
        <v>138</v>
      </c>
      <c r="AU135" s="16" t="s">
        <v>80</v>
      </c>
    </row>
    <row r="136" s="2" customFormat="1" ht="21.75" customHeight="1">
      <c r="A136" s="35"/>
      <c r="B136" s="171"/>
      <c r="C136" s="172" t="s">
        <v>146</v>
      </c>
      <c r="D136" s="172" t="s">
        <v>132</v>
      </c>
      <c r="E136" s="173" t="s">
        <v>1905</v>
      </c>
      <c r="F136" s="174" t="s">
        <v>1906</v>
      </c>
      <c r="G136" s="175" t="s">
        <v>380</v>
      </c>
      <c r="H136" s="176">
        <v>4.9400000000000004</v>
      </c>
      <c r="I136" s="177"/>
      <c r="J136" s="178">
        <f>ROUND(I136*H136,2)</f>
        <v>0</v>
      </c>
      <c r="K136" s="174" t="s">
        <v>1</v>
      </c>
      <c r="L136" s="36"/>
      <c r="M136" s="179" t="s">
        <v>1</v>
      </c>
      <c r="N136" s="180" t="s">
        <v>38</v>
      </c>
      <c r="O136" s="74"/>
      <c r="P136" s="181">
        <f>O136*H136</f>
        <v>0</v>
      </c>
      <c r="Q136" s="181">
        <v>0</v>
      </c>
      <c r="R136" s="181">
        <f>Q136*H136</f>
        <v>0</v>
      </c>
      <c r="S136" s="181">
        <v>0</v>
      </c>
      <c r="T136" s="182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183" t="s">
        <v>130</v>
      </c>
      <c r="AT136" s="183" t="s">
        <v>132</v>
      </c>
      <c r="AU136" s="183" t="s">
        <v>80</v>
      </c>
      <c r="AY136" s="16" t="s">
        <v>131</v>
      </c>
      <c r="BE136" s="184">
        <f>IF(N136="základní",J136,0)</f>
        <v>0</v>
      </c>
      <c r="BF136" s="184">
        <f>IF(N136="snížená",J136,0)</f>
        <v>0</v>
      </c>
      <c r="BG136" s="184">
        <f>IF(N136="zákl. přenesená",J136,0)</f>
        <v>0</v>
      </c>
      <c r="BH136" s="184">
        <f>IF(N136="sníž. přenesená",J136,0)</f>
        <v>0</v>
      </c>
      <c r="BI136" s="184">
        <f>IF(N136="nulová",J136,0)</f>
        <v>0</v>
      </c>
      <c r="BJ136" s="16" t="s">
        <v>80</v>
      </c>
      <c r="BK136" s="184">
        <f>ROUND(I136*H136,2)</f>
        <v>0</v>
      </c>
      <c r="BL136" s="16" t="s">
        <v>130</v>
      </c>
      <c r="BM136" s="183" t="s">
        <v>1907</v>
      </c>
    </row>
    <row r="137" s="2" customFormat="1">
      <c r="A137" s="35"/>
      <c r="B137" s="36"/>
      <c r="C137" s="35"/>
      <c r="D137" s="185" t="s">
        <v>138</v>
      </c>
      <c r="E137" s="35"/>
      <c r="F137" s="186" t="s">
        <v>1906</v>
      </c>
      <c r="G137" s="35"/>
      <c r="H137" s="35"/>
      <c r="I137" s="187"/>
      <c r="J137" s="35"/>
      <c r="K137" s="35"/>
      <c r="L137" s="36"/>
      <c r="M137" s="188"/>
      <c r="N137" s="189"/>
      <c r="O137" s="74"/>
      <c r="P137" s="74"/>
      <c r="Q137" s="74"/>
      <c r="R137" s="74"/>
      <c r="S137" s="74"/>
      <c r="T137" s="75"/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T137" s="16" t="s">
        <v>138</v>
      </c>
      <c r="AU137" s="16" t="s">
        <v>80</v>
      </c>
    </row>
    <row r="138" s="2" customFormat="1" ht="21.75" customHeight="1">
      <c r="A138" s="35"/>
      <c r="B138" s="171"/>
      <c r="C138" s="172" t="s">
        <v>130</v>
      </c>
      <c r="D138" s="172" t="s">
        <v>132</v>
      </c>
      <c r="E138" s="173" t="s">
        <v>1908</v>
      </c>
      <c r="F138" s="174" t="s">
        <v>1909</v>
      </c>
      <c r="G138" s="175" t="s">
        <v>380</v>
      </c>
      <c r="H138" s="176">
        <v>2.7799999999999998</v>
      </c>
      <c r="I138" s="177"/>
      <c r="J138" s="178">
        <f>ROUND(I138*H138,2)</f>
        <v>0</v>
      </c>
      <c r="K138" s="174" t="s">
        <v>1</v>
      </c>
      <c r="L138" s="36"/>
      <c r="M138" s="179" t="s">
        <v>1</v>
      </c>
      <c r="N138" s="180" t="s">
        <v>38</v>
      </c>
      <c r="O138" s="74"/>
      <c r="P138" s="181">
        <f>O138*H138</f>
        <v>0</v>
      </c>
      <c r="Q138" s="181">
        <v>0</v>
      </c>
      <c r="R138" s="181">
        <f>Q138*H138</f>
        <v>0</v>
      </c>
      <c r="S138" s="181">
        <v>0</v>
      </c>
      <c r="T138" s="182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183" t="s">
        <v>130</v>
      </c>
      <c r="AT138" s="183" t="s">
        <v>132</v>
      </c>
      <c r="AU138" s="183" t="s">
        <v>80</v>
      </c>
      <c r="AY138" s="16" t="s">
        <v>131</v>
      </c>
      <c r="BE138" s="184">
        <f>IF(N138="základní",J138,0)</f>
        <v>0</v>
      </c>
      <c r="BF138" s="184">
        <f>IF(N138="snížená",J138,0)</f>
        <v>0</v>
      </c>
      <c r="BG138" s="184">
        <f>IF(N138="zákl. přenesená",J138,0)</f>
        <v>0</v>
      </c>
      <c r="BH138" s="184">
        <f>IF(N138="sníž. přenesená",J138,0)</f>
        <v>0</v>
      </c>
      <c r="BI138" s="184">
        <f>IF(N138="nulová",J138,0)</f>
        <v>0</v>
      </c>
      <c r="BJ138" s="16" t="s">
        <v>80</v>
      </c>
      <c r="BK138" s="184">
        <f>ROUND(I138*H138,2)</f>
        <v>0</v>
      </c>
      <c r="BL138" s="16" t="s">
        <v>130</v>
      </c>
      <c r="BM138" s="183" t="s">
        <v>1910</v>
      </c>
    </row>
    <row r="139" s="2" customFormat="1">
      <c r="A139" s="35"/>
      <c r="B139" s="36"/>
      <c r="C139" s="35"/>
      <c r="D139" s="185" t="s">
        <v>138</v>
      </c>
      <c r="E139" s="35"/>
      <c r="F139" s="186" t="s">
        <v>1909</v>
      </c>
      <c r="G139" s="35"/>
      <c r="H139" s="35"/>
      <c r="I139" s="187"/>
      <c r="J139" s="35"/>
      <c r="K139" s="35"/>
      <c r="L139" s="36"/>
      <c r="M139" s="188"/>
      <c r="N139" s="189"/>
      <c r="O139" s="74"/>
      <c r="P139" s="74"/>
      <c r="Q139" s="74"/>
      <c r="R139" s="74"/>
      <c r="S139" s="74"/>
      <c r="T139" s="75"/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T139" s="16" t="s">
        <v>138</v>
      </c>
      <c r="AU139" s="16" t="s">
        <v>80</v>
      </c>
    </row>
    <row r="140" s="2" customFormat="1" ht="16.5" customHeight="1">
      <c r="A140" s="35"/>
      <c r="B140" s="171"/>
      <c r="C140" s="172" t="s">
        <v>156</v>
      </c>
      <c r="D140" s="172" t="s">
        <v>132</v>
      </c>
      <c r="E140" s="173" t="s">
        <v>1911</v>
      </c>
      <c r="F140" s="174" t="s">
        <v>1912</v>
      </c>
      <c r="G140" s="175" t="s">
        <v>434</v>
      </c>
      <c r="H140" s="176">
        <v>2</v>
      </c>
      <c r="I140" s="177"/>
      <c r="J140" s="178">
        <f>ROUND(I140*H140,2)</f>
        <v>0</v>
      </c>
      <c r="K140" s="174" t="s">
        <v>1</v>
      </c>
      <c r="L140" s="36"/>
      <c r="M140" s="179" t="s">
        <v>1</v>
      </c>
      <c r="N140" s="180" t="s">
        <v>38</v>
      </c>
      <c r="O140" s="74"/>
      <c r="P140" s="181">
        <f>O140*H140</f>
        <v>0</v>
      </c>
      <c r="Q140" s="181">
        <v>0</v>
      </c>
      <c r="R140" s="181">
        <f>Q140*H140</f>
        <v>0</v>
      </c>
      <c r="S140" s="181">
        <v>0</v>
      </c>
      <c r="T140" s="182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183" t="s">
        <v>130</v>
      </c>
      <c r="AT140" s="183" t="s">
        <v>132</v>
      </c>
      <c r="AU140" s="183" t="s">
        <v>80</v>
      </c>
      <c r="AY140" s="16" t="s">
        <v>131</v>
      </c>
      <c r="BE140" s="184">
        <f>IF(N140="základní",J140,0)</f>
        <v>0</v>
      </c>
      <c r="BF140" s="184">
        <f>IF(N140="snížená",J140,0)</f>
        <v>0</v>
      </c>
      <c r="BG140" s="184">
        <f>IF(N140="zákl. přenesená",J140,0)</f>
        <v>0</v>
      </c>
      <c r="BH140" s="184">
        <f>IF(N140="sníž. přenesená",J140,0)</f>
        <v>0</v>
      </c>
      <c r="BI140" s="184">
        <f>IF(N140="nulová",J140,0)</f>
        <v>0</v>
      </c>
      <c r="BJ140" s="16" t="s">
        <v>80</v>
      </c>
      <c r="BK140" s="184">
        <f>ROUND(I140*H140,2)</f>
        <v>0</v>
      </c>
      <c r="BL140" s="16" t="s">
        <v>130</v>
      </c>
      <c r="BM140" s="183" t="s">
        <v>1913</v>
      </c>
    </row>
    <row r="141" s="2" customFormat="1">
      <c r="A141" s="35"/>
      <c r="B141" s="36"/>
      <c r="C141" s="35"/>
      <c r="D141" s="185" t="s">
        <v>138</v>
      </c>
      <c r="E141" s="35"/>
      <c r="F141" s="186" t="s">
        <v>1912</v>
      </c>
      <c r="G141" s="35"/>
      <c r="H141" s="35"/>
      <c r="I141" s="187"/>
      <c r="J141" s="35"/>
      <c r="K141" s="35"/>
      <c r="L141" s="36"/>
      <c r="M141" s="188"/>
      <c r="N141" s="189"/>
      <c r="O141" s="74"/>
      <c r="P141" s="74"/>
      <c r="Q141" s="74"/>
      <c r="R141" s="74"/>
      <c r="S141" s="74"/>
      <c r="T141" s="75"/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T141" s="16" t="s">
        <v>138</v>
      </c>
      <c r="AU141" s="16" t="s">
        <v>80</v>
      </c>
    </row>
    <row r="142" s="2" customFormat="1" ht="21.75" customHeight="1">
      <c r="A142" s="35"/>
      <c r="B142" s="171"/>
      <c r="C142" s="172" t="s">
        <v>178</v>
      </c>
      <c r="D142" s="172" t="s">
        <v>132</v>
      </c>
      <c r="E142" s="173" t="s">
        <v>1914</v>
      </c>
      <c r="F142" s="174" t="s">
        <v>1915</v>
      </c>
      <c r="G142" s="175" t="s">
        <v>1916</v>
      </c>
      <c r="H142" s="176">
        <v>120</v>
      </c>
      <c r="I142" s="177"/>
      <c r="J142" s="178">
        <f>ROUND(I142*H142,2)</f>
        <v>0</v>
      </c>
      <c r="K142" s="174" t="s">
        <v>1</v>
      </c>
      <c r="L142" s="36"/>
      <c r="M142" s="179" t="s">
        <v>1</v>
      </c>
      <c r="N142" s="180" t="s">
        <v>38</v>
      </c>
      <c r="O142" s="74"/>
      <c r="P142" s="181">
        <f>O142*H142</f>
        <v>0</v>
      </c>
      <c r="Q142" s="181">
        <v>0</v>
      </c>
      <c r="R142" s="181">
        <f>Q142*H142</f>
        <v>0</v>
      </c>
      <c r="S142" s="181">
        <v>0</v>
      </c>
      <c r="T142" s="182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183" t="s">
        <v>130</v>
      </c>
      <c r="AT142" s="183" t="s">
        <v>132</v>
      </c>
      <c r="AU142" s="183" t="s">
        <v>80</v>
      </c>
      <c r="AY142" s="16" t="s">
        <v>131</v>
      </c>
      <c r="BE142" s="184">
        <f>IF(N142="základní",J142,0)</f>
        <v>0</v>
      </c>
      <c r="BF142" s="184">
        <f>IF(N142="snížená",J142,0)</f>
        <v>0</v>
      </c>
      <c r="BG142" s="184">
        <f>IF(N142="zákl. přenesená",J142,0)</f>
        <v>0</v>
      </c>
      <c r="BH142" s="184">
        <f>IF(N142="sníž. přenesená",J142,0)</f>
        <v>0</v>
      </c>
      <c r="BI142" s="184">
        <f>IF(N142="nulová",J142,0)</f>
        <v>0</v>
      </c>
      <c r="BJ142" s="16" t="s">
        <v>80</v>
      </c>
      <c r="BK142" s="184">
        <f>ROUND(I142*H142,2)</f>
        <v>0</v>
      </c>
      <c r="BL142" s="16" t="s">
        <v>130</v>
      </c>
      <c r="BM142" s="183" t="s">
        <v>1917</v>
      </c>
    </row>
    <row r="143" s="2" customFormat="1">
      <c r="A143" s="35"/>
      <c r="B143" s="36"/>
      <c r="C143" s="35"/>
      <c r="D143" s="185" t="s">
        <v>138</v>
      </c>
      <c r="E143" s="35"/>
      <c r="F143" s="186" t="s">
        <v>1915</v>
      </c>
      <c r="G143" s="35"/>
      <c r="H143" s="35"/>
      <c r="I143" s="187"/>
      <c r="J143" s="35"/>
      <c r="K143" s="35"/>
      <c r="L143" s="36"/>
      <c r="M143" s="188"/>
      <c r="N143" s="189"/>
      <c r="O143" s="74"/>
      <c r="P143" s="74"/>
      <c r="Q143" s="74"/>
      <c r="R143" s="74"/>
      <c r="S143" s="74"/>
      <c r="T143" s="75"/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T143" s="16" t="s">
        <v>138</v>
      </c>
      <c r="AU143" s="16" t="s">
        <v>80</v>
      </c>
    </row>
    <row r="144" s="2" customFormat="1" ht="21.75" customHeight="1">
      <c r="A144" s="35"/>
      <c r="B144" s="171"/>
      <c r="C144" s="172" t="s">
        <v>182</v>
      </c>
      <c r="D144" s="172" t="s">
        <v>132</v>
      </c>
      <c r="E144" s="173" t="s">
        <v>1918</v>
      </c>
      <c r="F144" s="174" t="s">
        <v>1919</v>
      </c>
      <c r="G144" s="175" t="s">
        <v>1920</v>
      </c>
      <c r="H144" s="176">
        <v>5</v>
      </c>
      <c r="I144" s="177"/>
      <c r="J144" s="178">
        <f>ROUND(I144*H144,2)</f>
        <v>0</v>
      </c>
      <c r="K144" s="174" t="s">
        <v>1</v>
      </c>
      <c r="L144" s="36"/>
      <c r="M144" s="179" t="s">
        <v>1</v>
      </c>
      <c r="N144" s="180" t="s">
        <v>38</v>
      </c>
      <c r="O144" s="74"/>
      <c r="P144" s="181">
        <f>O144*H144</f>
        <v>0</v>
      </c>
      <c r="Q144" s="181">
        <v>0</v>
      </c>
      <c r="R144" s="181">
        <f>Q144*H144</f>
        <v>0</v>
      </c>
      <c r="S144" s="181">
        <v>0</v>
      </c>
      <c r="T144" s="182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183" t="s">
        <v>130</v>
      </c>
      <c r="AT144" s="183" t="s">
        <v>132</v>
      </c>
      <c r="AU144" s="183" t="s">
        <v>80</v>
      </c>
      <c r="AY144" s="16" t="s">
        <v>131</v>
      </c>
      <c r="BE144" s="184">
        <f>IF(N144="základní",J144,0)</f>
        <v>0</v>
      </c>
      <c r="BF144" s="184">
        <f>IF(N144="snížená",J144,0)</f>
        <v>0</v>
      </c>
      <c r="BG144" s="184">
        <f>IF(N144="zákl. přenesená",J144,0)</f>
        <v>0</v>
      </c>
      <c r="BH144" s="184">
        <f>IF(N144="sníž. přenesená",J144,0)</f>
        <v>0</v>
      </c>
      <c r="BI144" s="184">
        <f>IF(N144="nulová",J144,0)</f>
        <v>0</v>
      </c>
      <c r="BJ144" s="16" t="s">
        <v>80</v>
      </c>
      <c r="BK144" s="184">
        <f>ROUND(I144*H144,2)</f>
        <v>0</v>
      </c>
      <c r="BL144" s="16" t="s">
        <v>130</v>
      </c>
      <c r="BM144" s="183" t="s">
        <v>1921</v>
      </c>
    </row>
    <row r="145" s="2" customFormat="1">
      <c r="A145" s="35"/>
      <c r="B145" s="36"/>
      <c r="C145" s="35"/>
      <c r="D145" s="185" t="s">
        <v>138</v>
      </c>
      <c r="E145" s="35"/>
      <c r="F145" s="186" t="s">
        <v>1919</v>
      </c>
      <c r="G145" s="35"/>
      <c r="H145" s="35"/>
      <c r="I145" s="187"/>
      <c r="J145" s="35"/>
      <c r="K145" s="35"/>
      <c r="L145" s="36"/>
      <c r="M145" s="188"/>
      <c r="N145" s="189"/>
      <c r="O145" s="74"/>
      <c r="P145" s="74"/>
      <c r="Q145" s="74"/>
      <c r="R145" s="74"/>
      <c r="S145" s="74"/>
      <c r="T145" s="75"/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T145" s="16" t="s">
        <v>138</v>
      </c>
      <c r="AU145" s="16" t="s">
        <v>80</v>
      </c>
    </row>
    <row r="146" s="2" customFormat="1" ht="21.75" customHeight="1">
      <c r="A146" s="35"/>
      <c r="B146" s="171"/>
      <c r="C146" s="172" t="s">
        <v>186</v>
      </c>
      <c r="D146" s="172" t="s">
        <v>132</v>
      </c>
      <c r="E146" s="173" t="s">
        <v>1922</v>
      </c>
      <c r="F146" s="174" t="s">
        <v>1923</v>
      </c>
      <c r="G146" s="175" t="s">
        <v>434</v>
      </c>
      <c r="H146" s="176">
        <v>1</v>
      </c>
      <c r="I146" s="177"/>
      <c r="J146" s="178">
        <f>ROUND(I146*H146,2)</f>
        <v>0</v>
      </c>
      <c r="K146" s="174" t="s">
        <v>1</v>
      </c>
      <c r="L146" s="36"/>
      <c r="M146" s="179" t="s">
        <v>1</v>
      </c>
      <c r="N146" s="180" t="s">
        <v>38</v>
      </c>
      <c r="O146" s="74"/>
      <c r="P146" s="181">
        <f>O146*H146</f>
        <v>0</v>
      </c>
      <c r="Q146" s="181">
        <v>0</v>
      </c>
      <c r="R146" s="181">
        <f>Q146*H146</f>
        <v>0</v>
      </c>
      <c r="S146" s="181">
        <v>0</v>
      </c>
      <c r="T146" s="182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183" t="s">
        <v>130</v>
      </c>
      <c r="AT146" s="183" t="s">
        <v>132</v>
      </c>
      <c r="AU146" s="183" t="s">
        <v>80</v>
      </c>
      <c r="AY146" s="16" t="s">
        <v>131</v>
      </c>
      <c r="BE146" s="184">
        <f>IF(N146="základní",J146,0)</f>
        <v>0</v>
      </c>
      <c r="BF146" s="184">
        <f>IF(N146="snížená",J146,0)</f>
        <v>0</v>
      </c>
      <c r="BG146" s="184">
        <f>IF(N146="zákl. přenesená",J146,0)</f>
        <v>0</v>
      </c>
      <c r="BH146" s="184">
        <f>IF(N146="sníž. přenesená",J146,0)</f>
        <v>0</v>
      </c>
      <c r="BI146" s="184">
        <f>IF(N146="nulová",J146,0)</f>
        <v>0</v>
      </c>
      <c r="BJ146" s="16" t="s">
        <v>80</v>
      </c>
      <c r="BK146" s="184">
        <f>ROUND(I146*H146,2)</f>
        <v>0</v>
      </c>
      <c r="BL146" s="16" t="s">
        <v>130</v>
      </c>
      <c r="BM146" s="183" t="s">
        <v>1924</v>
      </c>
    </row>
    <row r="147" s="2" customFormat="1">
      <c r="A147" s="35"/>
      <c r="B147" s="36"/>
      <c r="C147" s="35"/>
      <c r="D147" s="185" t="s">
        <v>138</v>
      </c>
      <c r="E147" s="35"/>
      <c r="F147" s="186" t="s">
        <v>1923</v>
      </c>
      <c r="G147" s="35"/>
      <c r="H147" s="35"/>
      <c r="I147" s="187"/>
      <c r="J147" s="35"/>
      <c r="K147" s="35"/>
      <c r="L147" s="36"/>
      <c r="M147" s="188"/>
      <c r="N147" s="189"/>
      <c r="O147" s="74"/>
      <c r="P147" s="74"/>
      <c r="Q147" s="74"/>
      <c r="R147" s="74"/>
      <c r="S147" s="74"/>
      <c r="T147" s="75"/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T147" s="16" t="s">
        <v>138</v>
      </c>
      <c r="AU147" s="16" t="s">
        <v>80</v>
      </c>
    </row>
    <row r="148" s="11" customFormat="1" ht="25.92" customHeight="1">
      <c r="A148" s="11"/>
      <c r="B148" s="160"/>
      <c r="C148" s="11"/>
      <c r="D148" s="161" t="s">
        <v>72</v>
      </c>
      <c r="E148" s="162" t="s">
        <v>208</v>
      </c>
      <c r="F148" s="162" t="s">
        <v>1925</v>
      </c>
      <c r="G148" s="11"/>
      <c r="H148" s="11"/>
      <c r="I148" s="163"/>
      <c r="J148" s="164">
        <f>BK148</f>
        <v>0</v>
      </c>
      <c r="K148" s="11"/>
      <c r="L148" s="160"/>
      <c r="M148" s="165"/>
      <c r="N148" s="166"/>
      <c r="O148" s="166"/>
      <c r="P148" s="167">
        <f>SUM(P149:P158)</f>
        <v>0</v>
      </c>
      <c r="Q148" s="166"/>
      <c r="R148" s="167">
        <f>SUM(R149:R158)</f>
        <v>0</v>
      </c>
      <c r="S148" s="166"/>
      <c r="T148" s="168">
        <f>SUM(T149:T158)</f>
        <v>0</v>
      </c>
      <c r="U148" s="11"/>
      <c r="V148" s="11"/>
      <c r="W148" s="11"/>
      <c r="X148" s="11"/>
      <c r="Y148" s="11"/>
      <c r="Z148" s="11"/>
      <c r="AA148" s="11"/>
      <c r="AB148" s="11"/>
      <c r="AC148" s="11"/>
      <c r="AD148" s="11"/>
      <c r="AE148" s="11"/>
      <c r="AR148" s="161" t="s">
        <v>130</v>
      </c>
      <c r="AT148" s="169" t="s">
        <v>72</v>
      </c>
      <c r="AU148" s="169" t="s">
        <v>73</v>
      </c>
      <c r="AY148" s="161" t="s">
        <v>131</v>
      </c>
      <c r="BK148" s="170">
        <f>SUM(BK149:BK158)</f>
        <v>0</v>
      </c>
    </row>
    <row r="149" s="2" customFormat="1" ht="16.5" customHeight="1">
      <c r="A149" s="35"/>
      <c r="B149" s="171"/>
      <c r="C149" s="172" t="s">
        <v>190</v>
      </c>
      <c r="D149" s="172" t="s">
        <v>132</v>
      </c>
      <c r="E149" s="173" t="s">
        <v>1926</v>
      </c>
      <c r="F149" s="174" t="s">
        <v>1927</v>
      </c>
      <c r="G149" s="175" t="s">
        <v>446</v>
      </c>
      <c r="H149" s="176">
        <v>7.5549999999999997</v>
      </c>
      <c r="I149" s="177"/>
      <c r="J149" s="178">
        <f>ROUND(I149*H149,2)</f>
        <v>0</v>
      </c>
      <c r="K149" s="174" t="s">
        <v>1</v>
      </c>
      <c r="L149" s="36"/>
      <c r="M149" s="179" t="s">
        <v>1</v>
      </c>
      <c r="N149" s="180" t="s">
        <v>38</v>
      </c>
      <c r="O149" s="74"/>
      <c r="P149" s="181">
        <f>O149*H149</f>
        <v>0</v>
      </c>
      <c r="Q149" s="181">
        <v>0</v>
      </c>
      <c r="R149" s="181">
        <f>Q149*H149</f>
        <v>0</v>
      </c>
      <c r="S149" s="181">
        <v>0</v>
      </c>
      <c r="T149" s="182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183" t="s">
        <v>130</v>
      </c>
      <c r="AT149" s="183" t="s">
        <v>132</v>
      </c>
      <c r="AU149" s="183" t="s">
        <v>80</v>
      </c>
      <c r="AY149" s="16" t="s">
        <v>131</v>
      </c>
      <c r="BE149" s="184">
        <f>IF(N149="základní",J149,0)</f>
        <v>0</v>
      </c>
      <c r="BF149" s="184">
        <f>IF(N149="snížená",J149,0)</f>
        <v>0</v>
      </c>
      <c r="BG149" s="184">
        <f>IF(N149="zákl. přenesená",J149,0)</f>
        <v>0</v>
      </c>
      <c r="BH149" s="184">
        <f>IF(N149="sníž. přenesená",J149,0)</f>
        <v>0</v>
      </c>
      <c r="BI149" s="184">
        <f>IF(N149="nulová",J149,0)</f>
        <v>0</v>
      </c>
      <c r="BJ149" s="16" t="s">
        <v>80</v>
      </c>
      <c r="BK149" s="184">
        <f>ROUND(I149*H149,2)</f>
        <v>0</v>
      </c>
      <c r="BL149" s="16" t="s">
        <v>130</v>
      </c>
      <c r="BM149" s="183" t="s">
        <v>1928</v>
      </c>
    </row>
    <row r="150" s="2" customFormat="1">
      <c r="A150" s="35"/>
      <c r="B150" s="36"/>
      <c r="C150" s="35"/>
      <c r="D150" s="185" t="s">
        <v>138</v>
      </c>
      <c r="E150" s="35"/>
      <c r="F150" s="186" t="s">
        <v>1927</v>
      </c>
      <c r="G150" s="35"/>
      <c r="H150" s="35"/>
      <c r="I150" s="187"/>
      <c r="J150" s="35"/>
      <c r="K150" s="35"/>
      <c r="L150" s="36"/>
      <c r="M150" s="188"/>
      <c r="N150" s="189"/>
      <c r="O150" s="74"/>
      <c r="P150" s="74"/>
      <c r="Q150" s="74"/>
      <c r="R150" s="74"/>
      <c r="S150" s="74"/>
      <c r="T150" s="75"/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T150" s="16" t="s">
        <v>138</v>
      </c>
      <c r="AU150" s="16" t="s">
        <v>80</v>
      </c>
    </row>
    <row r="151" s="2" customFormat="1" ht="21.75" customHeight="1">
      <c r="A151" s="35"/>
      <c r="B151" s="171"/>
      <c r="C151" s="172" t="s">
        <v>195</v>
      </c>
      <c r="D151" s="172" t="s">
        <v>132</v>
      </c>
      <c r="E151" s="173" t="s">
        <v>1929</v>
      </c>
      <c r="F151" s="174" t="s">
        <v>1930</v>
      </c>
      <c r="G151" s="175" t="s">
        <v>446</v>
      </c>
      <c r="H151" s="176">
        <v>10.635999999999999</v>
      </c>
      <c r="I151" s="177"/>
      <c r="J151" s="178">
        <f>ROUND(I151*H151,2)</f>
        <v>0</v>
      </c>
      <c r="K151" s="174" t="s">
        <v>1</v>
      </c>
      <c r="L151" s="36"/>
      <c r="M151" s="179" t="s">
        <v>1</v>
      </c>
      <c r="N151" s="180" t="s">
        <v>38</v>
      </c>
      <c r="O151" s="74"/>
      <c r="P151" s="181">
        <f>O151*H151</f>
        <v>0</v>
      </c>
      <c r="Q151" s="181">
        <v>0</v>
      </c>
      <c r="R151" s="181">
        <f>Q151*H151</f>
        <v>0</v>
      </c>
      <c r="S151" s="181">
        <v>0</v>
      </c>
      <c r="T151" s="182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183" t="s">
        <v>130</v>
      </c>
      <c r="AT151" s="183" t="s">
        <v>132</v>
      </c>
      <c r="AU151" s="183" t="s">
        <v>80</v>
      </c>
      <c r="AY151" s="16" t="s">
        <v>131</v>
      </c>
      <c r="BE151" s="184">
        <f>IF(N151="základní",J151,0)</f>
        <v>0</v>
      </c>
      <c r="BF151" s="184">
        <f>IF(N151="snížená",J151,0)</f>
        <v>0</v>
      </c>
      <c r="BG151" s="184">
        <f>IF(N151="zákl. přenesená",J151,0)</f>
        <v>0</v>
      </c>
      <c r="BH151" s="184">
        <f>IF(N151="sníž. přenesená",J151,0)</f>
        <v>0</v>
      </c>
      <c r="BI151" s="184">
        <f>IF(N151="nulová",J151,0)</f>
        <v>0</v>
      </c>
      <c r="BJ151" s="16" t="s">
        <v>80</v>
      </c>
      <c r="BK151" s="184">
        <f>ROUND(I151*H151,2)</f>
        <v>0</v>
      </c>
      <c r="BL151" s="16" t="s">
        <v>130</v>
      </c>
      <c r="BM151" s="183" t="s">
        <v>1931</v>
      </c>
    </row>
    <row r="152" s="2" customFormat="1">
      <c r="A152" s="35"/>
      <c r="B152" s="36"/>
      <c r="C152" s="35"/>
      <c r="D152" s="185" t="s">
        <v>138</v>
      </c>
      <c r="E152" s="35"/>
      <c r="F152" s="186" t="s">
        <v>1930</v>
      </c>
      <c r="G152" s="35"/>
      <c r="H152" s="35"/>
      <c r="I152" s="187"/>
      <c r="J152" s="35"/>
      <c r="K152" s="35"/>
      <c r="L152" s="36"/>
      <c r="M152" s="188"/>
      <c r="N152" s="189"/>
      <c r="O152" s="74"/>
      <c r="P152" s="74"/>
      <c r="Q152" s="74"/>
      <c r="R152" s="74"/>
      <c r="S152" s="74"/>
      <c r="T152" s="75"/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T152" s="16" t="s">
        <v>138</v>
      </c>
      <c r="AU152" s="16" t="s">
        <v>80</v>
      </c>
    </row>
    <row r="153" s="2" customFormat="1" ht="21.75" customHeight="1">
      <c r="A153" s="35"/>
      <c r="B153" s="171"/>
      <c r="C153" s="172" t="s">
        <v>199</v>
      </c>
      <c r="D153" s="172" t="s">
        <v>132</v>
      </c>
      <c r="E153" s="173" t="s">
        <v>1932</v>
      </c>
      <c r="F153" s="174" t="s">
        <v>1933</v>
      </c>
      <c r="G153" s="175" t="s">
        <v>446</v>
      </c>
      <c r="H153" s="176">
        <v>5.3179999999999996</v>
      </c>
      <c r="I153" s="177"/>
      <c r="J153" s="178">
        <f>ROUND(I153*H153,2)</f>
        <v>0</v>
      </c>
      <c r="K153" s="174" t="s">
        <v>1</v>
      </c>
      <c r="L153" s="36"/>
      <c r="M153" s="179" t="s">
        <v>1</v>
      </c>
      <c r="N153" s="180" t="s">
        <v>38</v>
      </c>
      <c r="O153" s="74"/>
      <c r="P153" s="181">
        <f>O153*H153</f>
        <v>0</v>
      </c>
      <c r="Q153" s="181">
        <v>0</v>
      </c>
      <c r="R153" s="181">
        <f>Q153*H153</f>
        <v>0</v>
      </c>
      <c r="S153" s="181">
        <v>0</v>
      </c>
      <c r="T153" s="182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183" t="s">
        <v>130</v>
      </c>
      <c r="AT153" s="183" t="s">
        <v>132</v>
      </c>
      <c r="AU153" s="183" t="s">
        <v>80</v>
      </c>
      <c r="AY153" s="16" t="s">
        <v>131</v>
      </c>
      <c r="BE153" s="184">
        <f>IF(N153="základní",J153,0)</f>
        <v>0</v>
      </c>
      <c r="BF153" s="184">
        <f>IF(N153="snížená",J153,0)</f>
        <v>0</v>
      </c>
      <c r="BG153" s="184">
        <f>IF(N153="zákl. přenesená",J153,0)</f>
        <v>0</v>
      </c>
      <c r="BH153" s="184">
        <f>IF(N153="sníž. přenesená",J153,0)</f>
        <v>0</v>
      </c>
      <c r="BI153" s="184">
        <f>IF(N153="nulová",J153,0)</f>
        <v>0</v>
      </c>
      <c r="BJ153" s="16" t="s">
        <v>80</v>
      </c>
      <c r="BK153" s="184">
        <f>ROUND(I153*H153,2)</f>
        <v>0</v>
      </c>
      <c r="BL153" s="16" t="s">
        <v>130</v>
      </c>
      <c r="BM153" s="183" t="s">
        <v>1934</v>
      </c>
    </row>
    <row r="154" s="2" customFormat="1">
      <c r="A154" s="35"/>
      <c r="B154" s="36"/>
      <c r="C154" s="35"/>
      <c r="D154" s="185" t="s">
        <v>138</v>
      </c>
      <c r="E154" s="35"/>
      <c r="F154" s="186" t="s">
        <v>1933</v>
      </c>
      <c r="G154" s="35"/>
      <c r="H154" s="35"/>
      <c r="I154" s="187"/>
      <c r="J154" s="35"/>
      <c r="K154" s="35"/>
      <c r="L154" s="36"/>
      <c r="M154" s="188"/>
      <c r="N154" s="189"/>
      <c r="O154" s="74"/>
      <c r="P154" s="74"/>
      <c r="Q154" s="74"/>
      <c r="R154" s="74"/>
      <c r="S154" s="74"/>
      <c r="T154" s="75"/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T154" s="16" t="s">
        <v>138</v>
      </c>
      <c r="AU154" s="16" t="s">
        <v>80</v>
      </c>
    </row>
    <row r="155" s="2" customFormat="1" ht="21.75" customHeight="1">
      <c r="A155" s="35"/>
      <c r="B155" s="171"/>
      <c r="C155" s="172" t="s">
        <v>204</v>
      </c>
      <c r="D155" s="172" t="s">
        <v>132</v>
      </c>
      <c r="E155" s="173" t="s">
        <v>1935</v>
      </c>
      <c r="F155" s="174" t="s">
        <v>1936</v>
      </c>
      <c r="G155" s="175" t="s">
        <v>446</v>
      </c>
      <c r="H155" s="176">
        <v>1.1819999999999999</v>
      </c>
      <c r="I155" s="177"/>
      <c r="J155" s="178">
        <f>ROUND(I155*H155,2)</f>
        <v>0</v>
      </c>
      <c r="K155" s="174" t="s">
        <v>1</v>
      </c>
      <c r="L155" s="36"/>
      <c r="M155" s="179" t="s">
        <v>1</v>
      </c>
      <c r="N155" s="180" t="s">
        <v>38</v>
      </c>
      <c r="O155" s="74"/>
      <c r="P155" s="181">
        <f>O155*H155</f>
        <v>0</v>
      </c>
      <c r="Q155" s="181">
        <v>0</v>
      </c>
      <c r="R155" s="181">
        <f>Q155*H155</f>
        <v>0</v>
      </c>
      <c r="S155" s="181">
        <v>0</v>
      </c>
      <c r="T155" s="182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183" t="s">
        <v>130</v>
      </c>
      <c r="AT155" s="183" t="s">
        <v>132</v>
      </c>
      <c r="AU155" s="183" t="s">
        <v>80</v>
      </c>
      <c r="AY155" s="16" t="s">
        <v>131</v>
      </c>
      <c r="BE155" s="184">
        <f>IF(N155="základní",J155,0)</f>
        <v>0</v>
      </c>
      <c r="BF155" s="184">
        <f>IF(N155="snížená",J155,0)</f>
        <v>0</v>
      </c>
      <c r="BG155" s="184">
        <f>IF(N155="zákl. přenesená",J155,0)</f>
        <v>0</v>
      </c>
      <c r="BH155" s="184">
        <f>IF(N155="sníž. přenesená",J155,0)</f>
        <v>0</v>
      </c>
      <c r="BI155" s="184">
        <f>IF(N155="nulová",J155,0)</f>
        <v>0</v>
      </c>
      <c r="BJ155" s="16" t="s">
        <v>80</v>
      </c>
      <c r="BK155" s="184">
        <f>ROUND(I155*H155,2)</f>
        <v>0</v>
      </c>
      <c r="BL155" s="16" t="s">
        <v>130</v>
      </c>
      <c r="BM155" s="183" t="s">
        <v>1937</v>
      </c>
    </row>
    <row r="156" s="2" customFormat="1">
      <c r="A156" s="35"/>
      <c r="B156" s="36"/>
      <c r="C156" s="35"/>
      <c r="D156" s="185" t="s">
        <v>138</v>
      </c>
      <c r="E156" s="35"/>
      <c r="F156" s="186" t="s">
        <v>1936</v>
      </c>
      <c r="G156" s="35"/>
      <c r="H156" s="35"/>
      <c r="I156" s="187"/>
      <c r="J156" s="35"/>
      <c r="K156" s="35"/>
      <c r="L156" s="36"/>
      <c r="M156" s="188"/>
      <c r="N156" s="189"/>
      <c r="O156" s="74"/>
      <c r="P156" s="74"/>
      <c r="Q156" s="74"/>
      <c r="R156" s="74"/>
      <c r="S156" s="74"/>
      <c r="T156" s="75"/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T156" s="16" t="s">
        <v>138</v>
      </c>
      <c r="AU156" s="16" t="s">
        <v>80</v>
      </c>
    </row>
    <row r="157" s="2" customFormat="1" ht="21.75" customHeight="1">
      <c r="A157" s="35"/>
      <c r="B157" s="171"/>
      <c r="C157" s="172" t="s">
        <v>208</v>
      </c>
      <c r="D157" s="172" t="s">
        <v>132</v>
      </c>
      <c r="E157" s="173" t="s">
        <v>1938</v>
      </c>
      <c r="F157" s="174" t="s">
        <v>1939</v>
      </c>
      <c r="G157" s="175" t="s">
        <v>446</v>
      </c>
      <c r="H157" s="176">
        <v>0.59099999999999997</v>
      </c>
      <c r="I157" s="177"/>
      <c r="J157" s="178">
        <f>ROUND(I157*H157,2)</f>
        <v>0</v>
      </c>
      <c r="K157" s="174" t="s">
        <v>1</v>
      </c>
      <c r="L157" s="36"/>
      <c r="M157" s="179" t="s">
        <v>1</v>
      </c>
      <c r="N157" s="180" t="s">
        <v>38</v>
      </c>
      <c r="O157" s="74"/>
      <c r="P157" s="181">
        <f>O157*H157</f>
        <v>0</v>
      </c>
      <c r="Q157" s="181">
        <v>0</v>
      </c>
      <c r="R157" s="181">
        <f>Q157*H157</f>
        <v>0</v>
      </c>
      <c r="S157" s="181">
        <v>0</v>
      </c>
      <c r="T157" s="182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183" t="s">
        <v>130</v>
      </c>
      <c r="AT157" s="183" t="s">
        <v>132</v>
      </c>
      <c r="AU157" s="183" t="s">
        <v>80</v>
      </c>
      <c r="AY157" s="16" t="s">
        <v>131</v>
      </c>
      <c r="BE157" s="184">
        <f>IF(N157="základní",J157,0)</f>
        <v>0</v>
      </c>
      <c r="BF157" s="184">
        <f>IF(N157="snížená",J157,0)</f>
        <v>0</v>
      </c>
      <c r="BG157" s="184">
        <f>IF(N157="zákl. přenesená",J157,0)</f>
        <v>0</v>
      </c>
      <c r="BH157" s="184">
        <f>IF(N157="sníž. přenesená",J157,0)</f>
        <v>0</v>
      </c>
      <c r="BI157" s="184">
        <f>IF(N157="nulová",J157,0)</f>
        <v>0</v>
      </c>
      <c r="BJ157" s="16" t="s">
        <v>80</v>
      </c>
      <c r="BK157" s="184">
        <f>ROUND(I157*H157,2)</f>
        <v>0</v>
      </c>
      <c r="BL157" s="16" t="s">
        <v>130</v>
      </c>
      <c r="BM157" s="183" t="s">
        <v>1940</v>
      </c>
    </row>
    <row r="158" s="2" customFormat="1">
      <c r="A158" s="35"/>
      <c r="B158" s="36"/>
      <c r="C158" s="35"/>
      <c r="D158" s="185" t="s">
        <v>138</v>
      </c>
      <c r="E158" s="35"/>
      <c r="F158" s="186" t="s">
        <v>1939</v>
      </c>
      <c r="G158" s="35"/>
      <c r="H158" s="35"/>
      <c r="I158" s="187"/>
      <c r="J158" s="35"/>
      <c r="K158" s="35"/>
      <c r="L158" s="36"/>
      <c r="M158" s="188"/>
      <c r="N158" s="189"/>
      <c r="O158" s="74"/>
      <c r="P158" s="74"/>
      <c r="Q158" s="74"/>
      <c r="R158" s="74"/>
      <c r="S158" s="74"/>
      <c r="T158" s="75"/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T158" s="16" t="s">
        <v>138</v>
      </c>
      <c r="AU158" s="16" t="s">
        <v>80</v>
      </c>
    </row>
    <row r="159" s="11" customFormat="1" ht="25.92" customHeight="1">
      <c r="A159" s="11"/>
      <c r="B159" s="160"/>
      <c r="C159" s="11"/>
      <c r="D159" s="161" t="s">
        <v>72</v>
      </c>
      <c r="E159" s="162" t="s">
        <v>8</v>
      </c>
      <c r="F159" s="162" t="s">
        <v>1941</v>
      </c>
      <c r="G159" s="11"/>
      <c r="H159" s="11"/>
      <c r="I159" s="163"/>
      <c r="J159" s="164">
        <f>BK159</f>
        <v>0</v>
      </c>
      <c r="K159" s="11"/>
      <c r="L159" s="160"/>
      <c r="M159" s="165"/>
      <c r="N159" s="166"/>
      <c r="O159" s="166"/>
      <c r="P159" s="167">
        <f>SUM(P160:P167)</f>
        <v>0</v>
      </c>
      <c r="Q159" s="166"/>
      <c r="R159" s="167">
        <f>SUM(R160:R167)</f>
        <v>0</v>
      </c>
      <c r="S159" s="166"/>
      <c r="T159" s="168">
        <f>SUM(T160:T167)</f>
        <v>0</v>
      </c>
      <c r="U159" s="11"/>
      <c r="V159" s="11"/>
      <c r="W159" s="11"/>
      <c r="X159" s="11"/>
      <c r="Y159" s="11"/>
      <c r="Z159" s="11"/>
      <c r="AA159" s="11"/>
      <c r="AB159" s="11"/>
      <c r="AC159" s="11"/>
      <c r="AD159" s="11"/>
      <c r="AE159" s="11"/>
      <c r="AR159" s="161" t="s">
        <v>130</v>
      </c>
      <c r="AT159" s="169" t="s">
        <v>72</v>
      </c>
      <c r="AU159" s="169" t="s">
        <v>73</v>
      </c>
      <c r="AY159" s="161" t="s">
        <v>131</v>
      </c>
      <c r="BK159" s="170">
        <f>SUM(BK160:BK167)</f>
        <v>0</v>
      </c>
    </row>
    <row r="160" s="2" customFormat="1" ht="21.75" customHeight="1">
      <c r="A160" s="35"/>
      <c r="B160" s="171"/>
      <c r="C160" s="172" t="s">
        <v>212</v>
      </c>
      <c r="D160" s="172" t="s">
        <v>132</v>
      </c>
      <c r="E160" s="173" t="s">
        <v>1942</v>
      </c>
      <c r="F160" s="174" t="s">
        <v>1943</v>
      </c>
      <c r="G160" s="175" t="s">
        <v>380</v>
      </c>
      <c r="H160" s="176">
        <v>16.887</v>
      </c>
      <c r="I160" s="177"/>
      <c r="J160" s="178">
        <f>ROUND(I160*H160,2)</f>
        <v>0</v>
      </c>
      <c r="K160" s="174" t="s">
        <v>1</v>
      </c>
      <c r="L160" s="36"/>
      <c r="M160" s="179" t="s">
        <v>1</v>
      </c>
      <c r="N160" s="180" t="s">
        <v>38</v>
      </c>
      <c r="O160" s="74"/>
      <c r="P160" s="181">
        <f>O160*H160</f>
        <v>0</v>
      </c>
      <c r="Q160" s="181">
        <v>0</v>
      </c>
      <c r="R160" s="181">
        <f>Q160*H160</f>
        <v>0</v>
      </c>
      <c r="S160" s="181">
        <v>0</v>
      </c>
      <c r="T160" s="182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183" t="s">
        <v>130</v>
      </c>
      <c r="AT160" s="183" t="s">
        <v>132</v>
      </c>
      <c r="AU160" s="183" t="s">
        <v>80</v>
      </c>
      <c r="AY160" s="16" t="s">
        <v>131</v>
      </c>
      <c r="BE160" s="184">
        <f>IF(N160="základní",J160,0)</f>
        <v>0</v>
      </c>
      <c r="BF160" s="184">
        <f>IF(N160="snížená",J160,0)</f>
        <v>0</v>
      </c>
      <c r="BG160" s="184">
        <f>IF(N160="zákl. přenesená",J160,0)</f>
        <v>0</v>
      </c>
      <c r="BH160" s="184">
        <f>IF(N160="sníž. přenesená",J160,0)</f>
        <v>0</v>
      </c>
      <c r="BI160" s="184">
        <f>IF(N160="nulová",J160,0)</f>
        <v>0</v>
      </c>
      <c r="BJ160" s="16" t="s">
        <v>80</v>
      </c>
      <c r="BK160" s="184">
        <f>ROUND(I160*H160,2)</f>
        <v>0</v>
      </c>
      <c r="BL160" s="16" t="s">
        <v>130</v>
      </c>
      <c r="BM160" s="183" t="s">
        <v>1944</v>
      </c>
    </row>
    <row r="161" s="2" customFormat="1">
      <c r="A161" s="35"/>
      <c r="B161" s="36"/>
      <c r="C161" s="35"/>
      <c r="D161" s="185" t="s">
        <v>138</v>
      </c>
      <c r="E161" s="35"/>
      <c r="F161" s="186" t="s">
        <v>1943</v>
      </c>
      <c r="G161" s="35"/>
      <c r="H161" s="35"/>
      <c r="I161" s="187"/>
      <c r="J161" s="35"/>
      <c r="K161" s="35"/>
      <c r="L161" s="36"/>
      <c r="M161" s="188"/>
      <c r="N161" s="189"/>
      <c r="O161" s="74"/>
      <c r="P161" s="74"/>
      <c r="Q161" s="74"/>
      <c r="R161" s="74"/>
      <c r="S161" s="74"/>
      <c r="T161" s="75"/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T161" s="16" t="s">
        <v>138</v>
      </c>
      <c r="AU161" s="16" t="s">
        <v>80</v>
      </c>
    </row>
    <row r="162" s="2" customFormat="1" ht="21.75" customHeight="1">
      <c r="A162" s="35"/>
      <c r="B162" s="171"/>
      <c r="C162" s="172" t="s">
        <v>8</v>
      </c>
      <c r="D162" s="172" t="s">
        <v>132</v>
      </c>
      <c r="E162" s="173" t="s">
        <v>1945</v>
      </c>
      <c r="F162" s="174" t="s">
        <v>1946</v>
      </c>
      <c r="G162" s="175" t="s">
        <v>380</v>
      </c>
      <c r="H162" s="176">
        <v>12.327</v>
      </c>
      <c r="I162" s="177"/>
      <c r="J162" s="178">
        <f>ROUND(I162*H162,2)</f>
        <v>0</v>
      </c>
      <c r="K162" s="174" t="s">
        <v>1</v>
      </c>
      <c r="L162" s="36"/>
      <c r="M162" s="179" t="s">
        <v>1</v>
      </c>
      <c r="N162" s="180" t="s">
        <v>38</v>
      </c>
      <c r="O162" s="74"/>
      <c r="P162" s="181">
        <f>O162*H162</f>
        <v>0</v>
      </c>
      <c r="Q162" s="181">
        <v>0</v>
      </c>
      <c r="R162" s="181">
        <f>Q162*H162</f>
        <v>0</v>
      </c>
      <c r="S162" s="181">
        <v>0</v>
      </c>
      <c r="T162" s="182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183" t="s">
        <v>130</v>
      </c>
      <c r="AT162" s="183" t="s">
        <v>132</v>
      </c>
      <c r="AU162" s="183" t="s">
        <v>80</v>
      </c>
      <c r="AY162" s="16" t="s">
        <v>131</v>
      </c>
      <c r="BE162" s="184">
        <f>IF(N162="základní",J162,0)</f>
        <v>0</v>
      </c>
      <c r="BF162" s="184">
        <f>IF(N162="snížená",J162,0)</f>
        <v>0</v>
      </c>
      <c r="BG162" s="184">
        <f>IF(N162="zákl. přenesená",J162,0)</f>
        <v>0</v>
      </c>
      <c r="BH162" s="184">
        <f>IF(N162="sníž. přenesená",J162,0)</f>
        <v>0</v>
      </c>
      <c r="BI162" s="184">
        <f>IF(N162="nulová",J162,0)</f>
        <v>0</v>
      </c>
      <c r="BJ162" s="16" t="s">
        <v>80</v>
      </c>
      <c r="BK162" s="184">
        <f>ROUND(I162*H162,2)</f>
        <v>0</v>
      </c>
      <c r="BL162" s="16" t="s">
        <v>130</v>
      </c>
      <c r="BM162" s="183" t="s">
        <v>1947</v>
      </c>
    </row>
    <row r="163" s="2" customFormat="1">
      <c r="A163" s="35"/>
      <c r="B163" s="36"/>
      <c r="C163" s="35"/>
      <c r="D163" s="185" t="s">
        <v>138</v>
      </c>
      <c r="E163" s="35"/>
      <c r="F163" s="186" t="s">
        <v>1946</v>
      </c>
      <c r="G163" s="35"/>
      <c r="H163" s="35"/>
      <c r="I163" s="187"/>
      <c r="J163" s="35"/>
      <c r="K163" s="35"/>
      <c r="L163" s="36"/>
      <c r="M163" s="188"/>
      <c r="N163" s="189"/>
      <c r="O163" s="74"/>
      <c r="P163" s="74"/>
      <c r="Q163" s="74"/>
      <c r="R163" s="74"/>
      <c r="S163" s="74"/>
      <c r="T163" s="75"/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T163" s="16" t="s">
        <v>138</v>
      </c>
      <c r="AU163" s="16" t="s">
        <v>80</v>
      </c>
    </row>
    <row r="164" s="2" customFormat="1" ht="21.75" customHeight="1">
      <c r="A164" s="35"/>
      <c r="B164" s="171"/>
      <c r="C164" s="172" t="s">
        <v>219</v>
      </c>
      <c r="D164" s="172" t="s">
        <v>132</v>
      </c>
      <c r="E164" s="173" t="s">
        <v>1948</v>
      </c>
      <c r="F164" s="174" t="s">
        <v>1949</v>
      </c>
      <c r="G164" s="175" t="s">
        <v>380</v>
      </c>
      <c r="H164" s="176">
        <v>16.887</v>
      </c>
      <c r="I164" s="177"/>
      <c r="J164" s="178">
        <f>ROUND(I164*H164,2)</f>
        <v>0</v>
      </c>
      <c r="K164" s="174" t="s">
        <v>1</v>
      </c>
      <c r="L164" s="36"/>
      <c r="M164" s="179" t="s">
        <v>1</v>
      </c>
      <c r="N164" s="180" t="s">
        <v>38</v>
      </c>
      <c r="O164" s="74"/>
      <c r="P164" s="181">
        <f>O164*H164</f>
        <v>0</v>
      </c>
      <c r="Q164" s="181">
        <v>0</v>
      </c>
      <c r="R164" s="181">
        <f>Q164*H164</f>
        <v>0</v>
      </c>
      <c r="S164" s="181">
        <v>0</v>
      </c>
      <c r="T164" s="182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183" t="s">
        <v>130</v>
      </c>
      <c r="AT164" s="183" t="s">
        <v>132</v>
      </c>
      <c r="AU164" s="183" t="s">
        <v>80</v>
      </c>
      <c r="AY164" s="16" t="s">
        <v>131</v>
      </c>
      <c r="BE164" s="184">
        <f>IF(N164="základní",J164,0)</f>
        <v>0</v>
      </c>
      <c r="BF164" s="184">
        <f>IF(N164="snížená",J164,0)</f>
        <v>0</v>
      </c>
      <c r="BG164" s="184">
        <f>IF(N164="zákl. přenesená",J164,0)</f>
        <v>0</v>
      </c>
      <c r="BH164" s="184">
        <f>IF(N164="sníž. přenesená",J164,0)</f>
        <v>0</v>
      </c>
      <c r="BI164" s="184">
        <f>IF(N164="nulová",J164,0)</f>
        <v>0</v>
      </c>
      <c r="BJ164" s="16" t="s">
        <v>80</v>
      </c>
      <c r="BK164" s="184">
        <f>ROUND(I164*H164,2)</f>
        <v>0</v>
      </c>
      <c r="BL164" s="16" t="s">
        <v>130</v>
      </c>
      <c r="BM164" s="183" t="s">
        <v>1950</v>
      </c>
    </row>
    <row r="165" s="2" customFormat="1">
      <c r="A165" s="35"/>
      <c r="B165" s="36"/>
      <c r="C165" s="35"/>
      <c r="D165" s="185" t="s">
        <v>138</v>
      </c>
      <c r="E165" s="35"/>
      <c r="F165" s="186" t="s">
        <v>1949</v>
      </c>
      <c r="G165" s="35"/>
      <c r="H165" s="35"/>
      <c r="I165" s="187"/>
      <c r="J165" s="35"/>
      <c r="K165" s="35"/>
      <c r="L165" s="36"/>
      <c r="M165" s="188"/>
      <c r="N165" s="189"/>
      <c r="O165" s="74"/>
      <c r="P165" s="74"/>
      <c r="Q165" s="74"/>
      <c r="R165" s="74"/>
      <c r="S165" s="74"/>
      <c r="T165" s="75"/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T165" s="16" t="s">
        <v>138</v>
      </c>
      <c r="AU165" s="16" t="s">
        <v>80</v>
      </c>
    </row>
    <row r="166" s="2" customFormat="1" ht="21.75" customHeight="1">
      <c r="A166" s="35"/>
      <c r="B166" s="171"/>
      <c r="C166" s="172" t="s">
        <v>532</v>
      </c>
      <c r="D166" s="172" t="s">
        <v>132</v>
      </c>
      <c r="E166" s="173" t="s">
        <v>1951</v>
      </c>
      <c r="F166" s="174" t="s">
        <v>1952</v>
      </c>
      <c r="G166" s="175" t="s">
        <v>380</v>
      </c>
      <c r="H166" s="176">
        <v>12.327</v>
      </c>
      <c r="I166" s="177"/>
      <c r="J166" s="178">
        <f>ROUND(I166*H166,2)</f>
        <v>0</v>
      </c>
      <c r="K166" s="174" t="s">
        <v>1</v>
      </c>
      <c r="L166" s="36"/>
      <c r="M166" s="179" t="s">
        <v>1</v>
      </c>
      <c r="N166" s="180" t="s">
        <v>38</v>
      </c>
      <c r="O166" s="74"/>
      <c r="P166" s="181">
        <f>O166*H166</f>
        <v>0</v>
      </c>
      <c r="Q166" s="181">
        <v>0</v>
      </c>
      <c r="R166" s="181">
        <f>Q166*H166</f>
        <v>0</v>
      </c>
      <c r="S166" s="181">
        <v>0</v>
      </c>
      <c r="T166" s="182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183" t="s">
        <v>130</v>
      </c>
      <c r="AT166" s="183" t="s">
        <v>132</v>
      </c>
      <c r="AU166" s="183" t="s">
        <v>80</v>
      </c>
      <c r="AY166" s="16" t="s">
        <v>131</v>
      </c>
      <c r="BE166" s="184">
        <f>IF(N166="základní",J166,0)</f>
        <v>0</v>
      </c>
      <c r="BF166" s="184">
        <f>IF(N166="snížená",J166,0)</f>
        <v>0</v>
      </c>
      <c r="BG166" s="184">
        <f>IF(N166="zákl. přenesená",J166,0)</f>
        <v>0</v>
      </c>
      <c r="BH166" s="184">
        <f>IF(N166="sníž. přenesená",J166,0)</f>
        <v>0</v>
      </c>
      <c r="BI166" s="184">
        <f>IF(N166="nulová",J166,0)</f>
        <v>0</v>
      </c>
      <c r="BJ166" s="16" t="s">
        <v>80</v>
      </c>
      <c r="BK166" s="184">
        <f>ROUND(I166*H166,2)</f>
        <v>0</v>
      </c>
      <c r="BL166" s="16" t="s">
        <v>130</v>
      </c>
      <c r="BM166" s="183" t="s">
        <v>1953</v>
      </c>
    </row>
    <row r="167" s="2" customFormat="1">
      <c r="A167" s="35"/>
      <c r="B167" s="36"/>
      <c r="C167" s="35"/>
      <c r="D167" s="185" t="s">
        <v>138</v>
      </c>
      <c r="E167" s="35"/>
      <c r="F167" s="186" t="s">
        <v>1952</v>
      </c>
      <c r="G167" s="35"/>
      <c r="H167" s="35"/>
      <c r="I167" s="187"/>
      <c r="J167" s="35"/>
      <c r="K167" s="35"/>
      <c r="L167" s="36"/>
      <c r="M167" s="188"/>
      <c r="N167" s="189"/>
      <c r="O167" s="74"/>
      <c r="P167" s="74"/>
      <c r="Q167" s="74"/>
      <c r="R167" s="74"/>
      <c r="S167" s="74"/>
      <c r="T167" s="75"/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T167" s="16" t="s">
        <v>138</v>
      </c>
      <c r="AU167" s="16" t="s">
        <v>80</v>
      </c>
    </row>
    <row r="168" s="11" customFormat="1" ht="25.92" customHeight="1">
      <c r="A168" s="11"/>
      <c r="B168" s="160"/>
      <c r="C168" s="11"/>
      <c r="D168" s="161" t="s">
        <v>72</v>
      </c>
      <c r="E168" s="162" t="s">
        <v>219</v>
      </c>
      <c r="F168" s="162" t="s">
        <v>1954</v>
      </c>
      <c r="G168" s="11"/>
      <c r="H168" s="11"/>
      <c r="I168" s="163"/>
      <c r="J168" s="164">
        <f>BK168</f>
        <v>0</v>
      </c>
      <c r="K168" s="11"/>
      <c r="L168" s="160"/>
      <c r="M168" s="165"/>
      <c r="N168" s="166"/>
      <c r="O168" s="166"/>
      <c r="P168" s="167">
        <f>SUM(P169:P178)</f>
        <v>0</v>
      </c>
      <c r="Q168" s="166"/>
      <c r="R168" s="167">
        <f>SUM(R169:R178)</f>
        <v>0</v>
      </c>
      <c r="S168" s="166"/>
      <c r="T168" s="168">
        <f>SUM(T169:T178)</f>
        <v>0</v>
      </c>
      <c r="U168" s="11"/>
      <c r="V168" s="11"/>
      <c r="W168" s="11"/>
      <c r="X168" s="11"/>
      <c r="Y168" s="11"/>
      <c r="Z168" s="11"/>
      <c r="AA168" s="11"/>
      <c r="AB168" s="11"/>
      <c r="AC168" s="11"/>
      <c r="AD168" s="11"/>
      <c r="AE168" s="11"/>
      <c r="AR168" s="161" t="s">
        <v>130</v>
      </c>
      <c r="AT168" s="169" t="s">
        <v>72</v>
      </c>
      <c r="AU168" s="169" t="s">
        <v>73</v>
      </c>
      <c r="AY168" s="161" t="s">
        <v>131</v>
      </c>
      <c r="BK168" s="170">
        <f>SUM(BK169:BK178)</f>
        <v>0</v>
      </c>
    </row>
    <row r="169" s="2" customFormat="1" ht="16.5" customHeight="1">
      <c r="A169" s="35"/>
      <c r="B169" s="171"/>
      <c r="C169" s="172" t="s">
        <v>544</v>
      </c>
      <c r="D169" s="172" t="s">
        <v>132</v>
      </c>
      <c r="E169" s="173" t="s">
        <v>1955</v>
      </c>
      <c r="F169" s="174" t="s">
        <v>1956</v>
      </c>
      <c r="G169" s="175" t="s">
        <v>446</v>
      </c>
      <c r="H169" s="176">
        <v>5.9089999999999998</v>
      </c>
      <c r="I169" s="177"/>
      <c r="J169" s="178">
        <f>ROUND(I169*H169,2)</f>
        <v>0</v>
      </c>
      <c r="K169" s="174" t="s">
        <v>1</v>
      </c>
      <c r="L169" s="36"/>
      <c r="M169" s="179" t="s">
        <v>1</v>
      </c>
      <c r="N169" s="180" t="s">
        <v>38</v>
      </c>
      <c r="O169" s="74"/>
      <c r="P169" s="181">
        <f>O169*H169</f>
        <v>0</v>
      </c>
      <c r="Q169" s="181">
        <v>0</v>
      </c>
      <c r="R169" s="181">
        <f>Q169*H169</f>
        <v>0</v>
      </c>
      <c r="S169" s="181">
        <v>0</v>
      </c>
      <c r="T169" s="182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183" t="s">
        <v>130</v>
      </c>
      <c r="AT169" s="183" t="s">
        <v>132</v>
      </c>
      <c r="AU169" s="183" t="s">
        <v>80</v>
      </c>
      <c r="AY169" s="16" t="s">
        <v>131</v>
      </c>
      <c r="BE169" s="184">
        <f>IF(N169="základní",J169,0)</f>
        <v>0</v>
      </c>
      <c r="BF169" s="184">
        <f>IF(N169="snížená",J169,0)</f>
        <v>0</v>
      </c>
      <c r="BG169" s="184">
        <f>IF(N169="zákl. přenesená",J169,0)</f>
        <v>0</v>
      </c>
      <c r="BH169" s="184">
        <f>IF(N169="sníž. přenesená",J169,0)</f>
        <v>0</v>
      </c>
      <c r="BI169" s="184">
        <f>IF(N169="nulová",J169,0)</f>
        <v>0</v>
      </c>
      <c r="BJ169" s="16" t="s">
        <v>80</v>
      </c>
      <c r="BK169" s="184">
        <f>ROUND(I169*H169,2)</f>
        <v>0</v>
      </c>
      <c r="BL169" s="16" t="s">
        <v>130</v>
      </c>
      <c r="BM169" s="183" t="s">
        <v>1957</v>
      </c>
    </row>
    <row r="170" s="2" customFormat="1">
      <c r="A170" s="35"/>
      <c r="B170" s="36"/>
      <c r="C170" s="35"/>
      <c r="D170" s="185" t="s">
        <v>138</v>
      </c>
      <c r="E170" s="35"/>
      <c r="F170" s="186" t="s">
        <v>1956</v>
      </c>
      <c r="G170" s="35"/>
      <c r="H170" s="35"/>
      <c r="I170" s="187"/>
      <c r="J170" s="35"/>
      <c r="K170" s="35"/>
      <c r="L170" s="36"/>
      <c r="M170" s="188"/>
      <c r="N170" s="189"/>
      <c r="O170" s="74"/>
      <c r="P170" s="74"/>
      <c r="Q170" s="74"/>
      <c r="R170" s="74"/>
      <c r="S170" s="74"/>
      <c r="T170" s="75"/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T170" s="16" t="s">
        <v>138</v>
      </c>
      <c r="AU170" s="16" t="s">
        <v>80</v>
      </c>
    </row>
    <row r="171" s="2" customFormat="1" ht="21.75" customHeight="1">
      <c r="A171" s="35"/>
      <c r="B171" s="171"/>
      <c r="C171" s="172" t="s">
        <v>550</v>
      </c>
      <c r="D171" s="172" t="s">
        <v>132</v>
      </c>
      <c r="E171" s="173" t="s">
        <v>1958</v>
      </c>
      <c r="F171" s="174" t="s">
        <v>1959</v>
      </c>
      <c r="G171" s="175" t="s">
        <v>446</v>
      </c>
      <c r="H171" s="176">
        <v>6.5339999999999998</v>
      </c>
      <c r="I171" s="177"/>
      <c r="J171" s="178">
        <f>ROUND(I171*H171,2)</f>
        <v>0</v>
      </c>
      <c r="K171" s="174" t="s">
        <v>1</v>
      </c>
      <c r="L171" s="36"/>
      <c r="M171" s="179" t="s">
        <v>1</v>
      </c>
      <c r="N171" s="180" t="s">
        <v>38</v>
      </c>
      <c r="O171" s="74"/>
      <c r="P171" s="181">
        <f>O171*H171</f>
        <v>0</v>
      </c>
      <c r="Q171" s="181">
        <v>0</v>
      </c>
      <c r="R171" s="181">
        <f>Q171*H171</f>
        <v>0</v>
      </c>
      <c r="S171" s="181">
        <v>0</v>
      </c>
      <c r="T171" s="182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183" t="s">
        <v>130</v>
      </c>
      <c r="AT171" s="183" t="s">
        <v>132</v>
      </c>
      <c r="AU171" s="183" t="s">
        <v>80</v>
      </c>
      <c r="AY171" s="16" t="s">
        <v>131</v>
      </c>
      <c r="BE171" s="184">
        <f>IF(N171="základní",J171,0)</f>
        <v>0</v>
      </c>
      <c r="BF171" s="184">
        <f>IF(N171="snížená",J171,0)</f>
        <v>0</v>
      </c>
      <c r="BG171" s="184">
        <f>IF(N171="zákl. přenesená",J171,0)</f>
        <v>0</v>
      </c>
      <c r="BH171" s="184">
        <f>IF(N171="sníž. přenesená",J171,0)</f>
        <v>0</v>
      </c>
      <c r="BI171" s="184">
        <f>IF(N171="nulová",J171,0)</f>
        <v>0</v>
      </c>
      <c r="BJ171" s="16" t="s">
        <v>80</v>
      </c>
      <c r="BK171" s="184">
        <f>ROUND(I171*H171,2)</f>
        <v>0</v>
      </c>
      <c r="BL171" s="16" t="s">
        <v>130</v>
      </c>
      <c r="BM171" s="183" t="s">
        <v>1960</v>
      </c>
    </row>
    <row r="172" s="2" customFormat="1">
      <c r="A172" s="35"/>
      <c r="B172" s="36"/>
      <c r="C172" s="35"/>
      <c r="D172" s="185" t="s">
        <v>138</v>
      </c>
      <c r="E172" s="35"/>
      <c r="F172" s="186" t="s">
        <v>1959</v>
      </c>
      <c r="G172" s="35"/>
      <c r="H172" s="35"/>
      <c r="I172" s="187"/>
      <c r="J172" s="35"/>
      <c r="K172" s="35"/>
      <c r="L172" s="36"/>
      <c r="M172" s="188"/>
      <c r="N172" s="189"/>
      <c r="O172" s="74"/>
      <c r="P172" s="74"/>
      <c r="Q172" s="74"/>
      <c r="R172" s="74"/>
      <c r="S172" s="74"/>
      <c r="T172" s="75"/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T172" s="16" t="s">
        <v>138</v>
      </c>
      <c r="AU172" s="16" t="s">
        <v>80</v>
      </c>
    </row>
    <row r="173" s="2" customFormat="1" ht="21.75" customHeight="1">
      <c r="A173" s="35"/>
      <c r="B173" s="171"/>
      <c r="C173" s="172" t="s">
        <v>556</v>
      </c>
      <c r="D173" s="172" t="s">
        <v>132</v>
      </c>
      <c r="E173" s="173" t="s">
        <v>1961</v>
      </c>
      <c r="F173" s="174" t="s">
        <v>1962</v>
      </c>
      <c r="G173" s="175" t="s">
        <v>446</v>
      </c>
      <c r="H173" s="176">
        <v>8.5510000000000002</v>
      </c>
      <c r="I173" s="177"/>
      <c r="J173" s="178">
        <f>ROUND(I173*H173,2)</f>
        <v>0</v>
      </c>
      <c r="K173" s="174" t="s">
        <v>1</v>
      </c>
      <c r="L173" s="36"/>
      <c r="M173" s="179" t="s">
        <v>1</v>
      </c>
      <c r="N173" s="180" t="s">
        <v>38</v>
      </c>
      <c r="O173" s="74"/>
      <c r="P173" s="181">
        <f>O173*H173</f>
        <v>0</v>
      </c>
      <c r="Q173" s="181">
        <v>0</v>
      </c>
      <c r="R173" s="181">
        <f>Q173*H173</f>
        <v>0</v>
      </c>
      <c r="S173" s="181">
        <v>0</v>
      </c>
      <c r="T173" s="182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183" t="s">
        <v>130</v>
      </c>
      <c r="AT173" s="183" t="s">
        <v>132</v>
      </c>
      <c r="AU173" s="183" t="s">
        <v>80</v>
      </c>
      <c r="AY173" s="16" t="s">
        <v>131</v>
      </c>
      <c r="BE173" s="184">
        <f>IF(N173="základní",J173,0)</f>
        <v>0</v>
      </c>
      <c r="BF173" s="184">
        <f>IF(N173="snížená",J173,0)</f>
        <v>0</v>
      </c>
      <c r="BG173" s="184">
        <f>IF(N173="zákl. přenesená",J173,0)</f>
        <v>0</v>
      </c>
      <c r="BH173" s="184">
        <f>IF(N173="sníž. přenesená",J173,0)</f>
        <v>0</v>
      </c>
      <c r="BI173" s="184">
        <f>IF(N173="nulová",J173,0)</f>
        <v>0</v>
      </c>
      <c r="BJ173" s="16" t="s">
        <v>80</v>
      </c>
      <c r="BK173" s="184">
        <f>ROUND(I173*H173,2)</f>
        <v>0</v>
      </c>
      <c r="BL173" s="16" t="s">
        <v>130</v>
      </c>
      <c r="BM173" s="183" t="s">
        <v>1963</v>
      </c>
    </row>
    <row r="174" s="2" customFormat="1">
      <c r="A174" s="35"/>
      <c r="B174" s="36"/>
      <c r="C174" s="35"/>
      <c r="D174" s="185" t="s">
        <v>138</v>
      </c>
      <c r="E174" s="35"/>
      <c r="F174" s="186" t="s">
        <v>1962</v>
      </c>
      <c r="G174" s="35"/>
      <c r="H174" s="35"/>
      <c r="I174" s="187"/>
      <c r="J174" s="35"/>
      <c r="K174" s="35"/>
      <c r="L174" s="36"/>
      <c r="M174" s="188"/>
      <c r="N174" s="189"/>
      <c r="O174" s="74"/>
      <c r="P174" s="74"/>
      <c r="Q174" s="74"/>
      <c r="R174" s="74"/>
      <c r="S174" s="74"/>
      <c r="T174" s="75"/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T174" s="16" t="s">
        <v>138</v>
      </c>
      <c r="AU174" s="16" t="s">
        <v>80</v>
      </c>
    </row>
    <row r="175" s="2" customFormat="1" ht="21.75" customHeight="1">
      <c r="A175" s="35"/>
      <c r="B175" s="171"/>
      <c r="C175" s="172" t="s">
        <v>7</v>
      </c>
      <c r="D175" s="172" t="s">
        <v>132</v>
      </c>
      <c r="E175" s="173" t="s">
        <v>1964</v>
      </c>
      <c r="F175" s="174" t="s">
        <v>1965</v>
      </c>
      <c r="G175" s="175" t="s">
        <v>446</v>
      </c>
      <c r="H175" s="176">
        <v>3.2669999999999999</v>
      </c>
      <c r="I175" s="177"/>
      <c r="J175" s="178">
        <f>ROUND(I175*H175,2)</f>
        <v>0</v>
      </c>
      <c r="K175" s="174" t="s">
        <v>1</v>
      </c>
      <c r="L175" s="36"/>
      <c r="M175" s="179" t="s">
        <v>1</v>
      </c>
      <c r="N175" s="180" t="s">
        <v>38</v>
      </c>
      <c r="O175" s="74"/>
      <c r="P175" s="181">
        <f>O175*H175</f>
        <v>0</v>
      </c>
      <c r="Q175" s="181">
        <v>0</v>
      </c>
      <c r="R175" s="181">
        <f>Q175*H175</f>
        <v>0</v>
      </c>
      <c r="S175" s="181">
        <v>0</v>
      </c>
      <c r="T175" s="182">
        <f>S175*H175</f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183" t="s">
        <v>130</v>
      </c>
      <c r="AT175" s="183" t="s">
        <v>132</v>
      </c>
      <c r="AU175" s="183" t="s">
        <v>80</v>
      </c>
      <c r="AY175" s="16" t="s">
        <v>131</v>
      </c>
      <c r="BE175" s="184">
        <f>IF(N175="základní",J175,0)</f>
        <v>0</v>
      </c>
      <c r="BF175" s="184">
        <f>IF(N175="snížená",J175,0)</f>
        <v>0</v>
      </c>
      <c r="BG175" s="184">
        <f>IF(N175="zákl. přenesená",J175,0)</f>
        <v>0</v>
      </c>
      <c r="BH175" s="184">
        <f>IF(N175="sníž. přenesená",J175,0)</f>
        <v>0</v>
      </c>
      <c r="BI175" s="184">
        <f>IF(N175="nulová",J175,0)</f>
        <v>0</v>
      </c>
      <c r="BJ175" s="16" t="s">
        <v>80</v>
      </c>
      <c r="BK175" s="184">
        <f>ROUND(I175*H175,2)</f>
        <v>0</v>
      </c>
      <c r="BL175" s="16" t="s">
        <v>130</v>
      </c>
      <c r="BM175" s="183" t="s">
        <v>1966</v>
      </c>
    </row>
    <row r="176" s="2" customFormat="1">
      <c r="A176" s="35"/>
      <c r="B176" s="36"/>
      <c r="C176" s="35"/>
      <c r="D176" s="185" t="s">
        <v>138</v>
      </c>
      <c r="E176" s="35"/>
      <c r="F176" s="186" t="s">
        <v>1965</v>
      </c>
      <c r="G176" s="35"/>
      <c r="H176" s="35"/>
      <c r="I176" s="187"/>
      <c r="J176" s="35"/>
      <c r="K176" s="35"/>
      <c r="L176" s="36"/>
      <c r="M176" s="188"/>
      <c r="N176" s="189"/>
      <c r="O176" s="74"/>
      <c r="P176" s="74"/>
      <c r="Q176" s="74"/>
      <c r="R176" s="74"/>
      <c r="S176" s="74"/>
      <c r="T176" s="75"/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T176" s="16" t="s">
        <v>138</v>
      </c>
      <c r="AU176" s="16" t="s">
        <v>80</v>
      </c>
    </row>
    <row r="177" s="2" customFormat="1" ht="24.15" customHeight="1">
      <c r="A177" s="35"/>
      <c r="B177" s="171"/>
      <c r="C177" s="172" t="s">
        <v>572</v>
      </c>
      <c r="D177" s="172" t="s">
        <v>132</v>
      </c>
      <c r="E177" s="173" t="s">
        <v>1967</v>
      </c>
      <c r="F177" s="174" t="s">
        <v>1968</v>
      </c>
      <c r="G177" s="175" t="s">
        <v>446</v>
      </c>
      <c r="H177" s="176">
        <v>8.5510000000000002</v>
      </c>
      <c r="I177" s="177"/>
      <c r="J177" s="178">
        <f>ROUND(I177*H177,2)</f>
        <v>0</v>
      </c>
      <c r="K177" s="174" t="s">
        <v>1</v>
      </c>
      <c r="L177" s="36"/>
      <c r="M177" s="179" t="s">
        <v>1</v>
      </c>
      <c r="N177" s="180" t="s">
        <v>38</v>
      </c>
      <c r="O177" s="74"/>
      <c r="P177" s="181">
        <f>O177*H177</f>
        <v>0</v>
      </c>
      <c r="Q177" s="181">
        <v>0</v>
      </c>
      <c r="R177" s="181">
        <f>Q177*H177</f>
        <v>0</v>
      </c>
      <c r="S177" s="181">
        <v>0</v>
      </c>
      <c r="T177" s="182">
        <f>S177*H177</f>
        <v>0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183" t="s">
        <v>130</v>
      </c>
      <c r="AT177" s="183" t="s">
        <v>132</v>
      </c>
      <c r="AU177" s="183" t="s">
        <v>80</v>
      </c>
      <c r="AY177" s="16" t="s">
        <v>131</v>
      </c>
      <c r="BE177" s="184">
        <f>IF(N177="základní",J177,0)</f>
        <v>0</v>
      </c>
      <c r="BF177" s="184">
        <f>IF(N177="snížená",J177,0)</f>
        <v>0</v>
      </c>
      <c r="BG177" s="184">
        <f>IF(N177="zákl. přenesená",J177,0)</f>
        <v>0</v>
      </c>
      <c r="BH177" s="184">
        <f>IF(N177="sníž. přenesená",J177,0)</f>
        <v>0</v>
      </c>
      <c r="BI177" s="184">
        <f>IF(N177="nulová",J177,0)</f>
        <v>0</v>
      </c>
      <c r="BJ177" s="16" t="s">
        <v>80</v>
      </c>
      <c r="BK177" s="184">
        <f>ROUND(I177*H177,2)</f>
        <v>0</v>
      </c>
      <c r="BL177" s="16" t="s">
        <v>130</v>
      </c>
      <c r="BM177" s="183" t="s">
        <v>1969</v>
      </c>
    </row>
    <row r="178" s="2" customFormat="1">
      <c r="A178" s="35"/>
      <c r="B178" s="36"/>
      <c r="C178" s="35"/>
      <c r="D178" s="185" t="s">
        <v>138</v>
      </c>
      <c r="E178" s="35"/>
      <c r="F178" s="186" t="s">
        <v>1968</v>
      </c>
      <c r="G178" s="35"/>
      <c r="H178" s="35"/>
      <c r="I178" s="187"/>
      <c r="J178" s="35"/>
      <c r="K178" s="35"/>
      <c r="L178" s="36"/>
      <c r="M178" s="188"/>
      <c r="N178" s="189"/>
      <c r="O178" s="74"/>
      <c r="P178" s="74"/>
      <c r="Q178" s="74"/>
      <c r="R178" s="74"/>
      <c r="S178" s="74"/>
      <c r="T178" s="75"/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T178" s="16" t="s">
        <v>138</v>
      </c>
      <c r="AU178" s="16" t="s">
        <v>80</v>
      </c>
    </row>
    <row r="179" s="11" customFormat="1" ht="25.92" customHeight="1">
      <c r="A179" s="11"/>
      <c r="B179" s="160"/>
      <c r="C179" s="11"/>
      <c r="D179" s="161" t="s">
        <v>72</v>
      </c>
      <c r="E179" s="162" t="s">
        <v>532</v>
      </c>
      <c r="F179" s="162" t="s">
        <v>1970</v>
      </c>
      <c r="G179" s="11"/>
      <c r="H179" s="11"/>
      <c r="I179" s="163"/>
      <c r="J179" s="164">
        <f>BK179</f>
        <v>0</v>
      </c>
      <c r="K179" s="11"/>
      <c r="L179" s="160"/>
      <c r="M179" s="165"/>
      <c r="N179" s="166"/>
      <c r="O179" s="166"/>
      <c r="P179" s="167">
        <f>SUM(P180:P183)</f>
        <v>0</v>
      </c>
      <c r="Q179" s="166"/>
      <c r="R179" s="167">
        <f>SUM(R180:R183)</f>
        <v>0</v>
      </c>
      <c r="S179" s="166"/>
      <c r="T179" s="168">
        <f>SUM(T180:T183)</f>
        <v>0</v>
      </c>
      <c r="U179" s="11"/>
      <c r="V179" s="11"/>
      <c r="W179" s="11"/>
      <c r="X179" s="11"/>
      <c r="Y179" s="11"/>
      <c r="Z179" s="11"/>
      <c r="AA179" s="11"/>
      <c r="AB179" s="11"/>
      <c r="AC179" s="11"/>
      <c r="AD179" s="11"/>
      <c r="AE179" s="11"/>
      <c r="AR179" s="161" t="s">
        <v>130</v>
      </c>
      <c r="AT179" s="169" t="s">
        <v>72</v>
      </c>
      <c r="AU179" s="169" t="s">
        <v>73</v>
      </c>
      <c r="AY179" s="161" t="s">
        <v>131</v>
      </c>
      <c r="BK179" s="170">
        <f>SUM(BK180:BK183)</f>
        <v>0</v>
      </c>
    </row>
    <row r="180" s="2" customFormat="1" ht="16.5" customHeight="1">
      <c r="A180" s="35"/>
      <c r="B180" s="171"/>
      <c r="C180" s="172" t="s">
        <v>580</v>
      </c>
      <c r="D180" s="172" t="s">
        <v>132</v>
      </c>
      <c r="E180" s="173" t="s">
        <v>1971</v>
      </c>
      <c r="F180" s="174" t="s">
        <v>1972</v>
      </c>
      <c r="G180" s="175" t="s">
        <v>446</v>
      </c>
      <c r="H180" s="176">
        <v>9.0190000000000001</v>
      </c>
      <c r="I180" s="177"/>
      <c r="J180" s="178">
        <f>ROUND(I180*H180,2)</f>
        <v>0</v>
      </c>
      <c r="K180" s="174" t="s">
        <v>1</v>
      </c>
      <c r="L180" s="36"/>
      <c r="M180" s="179" t="s">
        <v>1</v>
      </c>
      <c r="N180" s="180" t="s">
        <v>38</v>
      </c>
      <c r="O180" s="74"/>
      <c r="P180" s="181">
        <f>O180*H180</f>
        <v>0</v>
      </c>
      <c r="Q180" s="181">
        <v>0</v>
      </c>
      <c r="R180" s="181">
        <f>Q180*H180</f>
        <v>0</v>
      </c>
      <c r="S180" s="181">
        <v>0</v>
      </c>
      <c r="T180" s="182">
        <f>S180*H180</f>
        <v>0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183" t="s">
        <v>130</v>
      </c>
      <c r="AT180" s="183" t="s">
        <v>132</v>
      </c>
      <c r="AU180" s="183" t="s">
        <v>80</v>
      </c>
      <c r="AY180" s="16" t="s">
        <v>131</v>
      </c>
      <c r="BE180" s="184">
        <f>IF(N180="základní",J180,0)</f>
        <v>0</v>
      </c>
      <c r="BF180" s="184">
        <f>IF(N180="snížená",J180,0)</f>
        <v>0</v>
      </c>
      <c r="BG180" s="184">
        <f>IF(N180="zákl. přenesená",J180,0)</f>
        <v>0</v>
      </c>
      <c r="BH180" s="184">
        <f>IF(N180="sníž. přenesená",J180,0)</f>
        <v>0</v>
      </c>
      <c r="BI180" s="184">
        <f>IF(N180="nulová",J180,0)</f>
        <v>0</v>
      </c>
      <c r="BJ180" s="16" t="s">
        <v>80</v>
      </c>
      <c r="BK180" s="184">
        <f>ROUND(I180*H180,2)</f>
        <v>0</v>
      </c>
      <c r="BL180" s="16" t="s">
        <v>130</v>
      </c>
      <c r="BM180" s="183" t="s">
        <v>1973</v>
      </c>
    </row>
    <row r="181" s="2" customFormat="1">
      <c r="A181" s="35"/>
      <c r="B181" s="36"/>
      <c r="C181" s="35"/>
      <c r="D181" s="185" t="s">
        <v>138</v>
      </c>
      <c r="E181" s="35"/>
      <c r="F181" s="186" t="s">
        <v>1972</v>
      </c>
      <c r="G181" s="35"/>
      <c r="H181" s="35"/>
      <c r="I181" s="187"/>
      <c r="J181" s="35"/>
      <c r="K181" s="35"/>
      <c r="L181" s="36"/>
      <c r="M181" s="188"/>
      <c r="N181" s="189"/>
      <c r="O181" s="74"/>
      <c r="P181" s="74"/>
      <c r="Q181" s="74"/>
      <c r="R181" s="74"/>
      <c r="S181" s="74"/>
      <c r="T181" s="75"/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T181" s="16" t="s">
        <v>138</v>
      </c>
      <c r="AU181" s="16" t="s">
        <v>80</v>
      </c>
    </row>
    <row r="182" s="2" customFormat="1" ht="16.5" customHeight="1">
      <c r="A182" s="35"/>
      <c r="B182" s="171"/>
      <c r="C182" s="172" t="s">
        <v>592</v>
      </c>
      <c r="D182" s="172" t="s">
        <v>132</v>
      </c>
      <c r="E182" s="173" t="s">
        <v>1974</v>
      </c>
      <c r="F182" s="174" t="s">
        <v>1975</v>
      </c>
      <c r="G182" s="175" t="s">
        <v>495</v>
      </c>
      <c r="H182" s="176">
        <v>11.619</v>
      </c>
      <c r="I182" s="177"/>
      <c r="J182" s="178">
        <f>ROUND(I182*H182,2)</f>
        <v>0</v>
      </c>
      <c r="K182" s="174" t="s">
        <v>1</v>
      </c>
      <c r="L182" s="36"/>
      <c r="M182" s="179" t="s">
        <v>1</v>
      </c>
      <c r="N182" s="180" t="s">
        <v>38</v>
      </c>
      <c r="O182" s="74"/>
      <c r="P182" s="181">
        <f>O182*H182</f>
        <v>0</v>
      </c>
      <c r="Q182" s="181">
        <v>0</v>
      </c>
      <c r="R182" s="181">
        <f>Q182*H182</f>
        <v>0</v>
      </c>
      <c r="S182" s="181">
        <v>0</v>
      </c>
      <c r="T182" s="182">
        <f>S182*H182</f>
        <v>0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183" t="s">
        <v>130</v>
      </c>
      <c r="AT182" s="183" t="s">
        <v>132</v>
      </c>
      <c r="AU182" s="183" t="s">
        <v>80</v>
      </c>
      <c r="AY182" s="16" t="s">
        <v>131</v>
      </c>
      <c r="BE182" s="184">
        <f>IF(N182="základní",J182,0)</f>
        <v>0</v>
      </c>
      <c r="BF182" s="184">
        <f>IF(N182="snížená",J182,0)</f>
        <v>0</v>
      </c>
      <c r="BG182" s="184">
        <f>IF(N182="zákl. přenesená",J182,0)</f>
        <v>0</v>
      </c>
      <c r="BH182" s="184">
        <f>IF(N182="sníž. přenesená",J182,0)</f>
        <v>0</v>
      </c>
      <c r="BI182" s="184">
        <f>IF(N182="nulová",J182,0)</f>
        <v>0</v>
      </c>
      <c r="BJ182" s="16" t="s">
        <v>80</v>
      </c>
      <c r="BK182" s="184">
        <f>ROUND(I182*H182,2)</f>
        <v>0</v>
      </c>
      <c r="BL182" s="16" t="s">
        <v>130</v>
      </c>
      <c r="BM182" s="183" t="s">
        <v>1976</v>
      </c>
    </row>
    <row r="183" s="2" customFormat="1">
      <c r="A183" s="35"/>
      <c r="B183" s="36"/>
      <c r="C183" s="35"/>
      <c r="D183" s="185" t="s">
        <v>138</v>
      </c>
      <c r="E183" s="35"/>
      <c r="F183" s="186" t="s">
        <v>1975</v>
      </c>
      <c r="G183" s="35"/>
      <c r="H183" s="35"/>
      <c r="I183" s="187"/>
      <c r="J183" s="35"/>
      <c r="K183" s="35"/>
      <c r="L183" s="36"/>
      <c r="M183" s="188"/>
      <c r="N183" s="189"/>
      <c r="O183" s="74"/>
      <c r="P183" s="74"/>
      <c r="Q183" s="74"/>
      <c r="R183" s="74"/>
      <c r="S183" s="74"/>
      <c r="T183" s="75"/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T183" s="16" t="s">
        <v>138</v>
      </c>
      <c r="AU183" s="16" t="s">
        <v>80</v>
      </c>
    </row>
    <row r="184" s="11" customFormat="1" ht="25.92" customHeight="1">
      <c r="A184" s="11"/>
      <c r="B184" s="160"/>
      <c r="C184" s="11"/>
      <c r="D184" s="161" t="s">
        <v>72</v>
      </c>
      <c r="E184" s="162" t="s">
        <v>544</v>
      </c>
      <c r="F184" s="162" t="s">
        <v>1977</v>
      </c>
      <c r="G184" s="11"/>
      <c r="H184" s="11"/>
      <c r="I184" s="163"/>
      <c r="J184" s="164">
        <f>BK184</f>
        <v>0</v>
      </c>
      <c r="K184" s="11"/>
      <c r="L184" s="160"/>
      <c r="M184" s="165"/>
      <c r="N184" s="166"/>
      <c r="O184" s="166"/>
      <c r="P184" s="167">
        <f>SUM(P185:P186)</f>
        <v>0</v>
      </c>
      <c r="Q184" s="166"/>
      <c r="R184" s="167">
        <f>SUM(R185:R186)</f>
        <v>0</v>
      </c>
      <c r="S184" s="166"/>
      <c r="T184" s="168">
        <f>SUM(T185:T186)</f>
        <v>0</v>
      </c>
      <c r="U184" s="11"/>
      <c r="V184" s="11"/>
      <c r="W184" s="11"/>
      <c r="X184" s="11"/>
      <c r="Y184" s="11"/>
      <c r="Z184" s="11"/>
      <c r="AA184" s="11"/>
      <c r="AB184" s="11"/>
      <c r="AC184" s="11"/>
      <c r="AD184" s="11"/>
      <c r="AE184" s="11"/>
      <c r="AR184" s="161" t="s">
        <v>130</v>
      </c>
      <c r="AT184" s="169" t="s">
        <v>72</v>
      </c>
      <c r="AU184" s="169" t="s">
        <v>73</v>
      </c>
      <c r="AY184" s="161" t="s">
        <v>131</v>
      </c>
      <c r="BK184" s="170">
        <f>SUM(BK185:BK186)</f>
        <v>0</v>
      </c>
    </row>
    <row r="185" s="2" customFormat="1" ht="21.75" customHeight="1">
      <c r="A185" s="35"/>
      <c r="B185" s="171"/>
      <c r="C185" s="172" t="s">
        <v>602</v>
      </c>
      <c r="D185" s="172" t="s">
        <v>132</v>
      </c>
      <c r="E185" s="173" t="s">
        <v>1978</v>
      </c>
      <c r="F185" s="174" t="s">
        <v>1979</v>
      </c>
      <c r="G185" s="175" t="s">
        <v>380</v>
      </c>
      <c r="H185" s="176">
        <v>7.7199999999999998</v>
      </c>
      <c r="I185" s="177"/>
      <c r="J185" s="178">
        <f>ROUND(I185*H185,2)</f>
        <v>0</v>
      </c>
      <c r="K185" s="174" t="s">
        <v>1</v>
      </c>
      <c r="L185" s="36"/>
      <c r="M185" s="179" t="s">
        <v>1</v>
      </c>
      <c r="N185" s="180" t="s">
        <v>38</v>
      </c>
      <c r="O185" s="74"/>
      <c r="P185" s="181">
        <f>O185*H185</f>
        <v>0</v>
      </c>
      <c r="Q185" s="181">
        <v>0</v>
      </c>
      <c r="R185" s="181">
        <f>Q185*H185</f>
        <v>0</v>
      </c>
      <c r="S185" s="181">
        <v>0</v>
      </c>
      <c r="T185" s="182">
        <f>S185*H185</f>
        <v>0</v>
      </c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R185" s="183" t="s">
        <v>130</v>
      </c>
      <c r="AT185" s="183" t="s">
        <v>132</v>
      </c>
      <c r="AU185" s="183" t="s">
        <v>80</v>
      </c>
      <c r="AY185" s="16" t="s">
        <v>131</v>
      </c>
      <c r="BE185" s="184">
        <f>IF(N185="základní",J185,0)</f>
        <v>0</v>
      </c>
      <c r="BF185" s="184">
        <f>IF(N185="snížená",J185,0)</f>
        <v>0</v>
      </c>
      <c r="BG185" s="184">
        <f>IF(N185="zákl. přenesená",J185,0)</f>
        <v>0</v>
      </c>
      <c r="BH185" s="184">
        <f>IF(N185="sníž. přenesená",J185,0)</f>
        <v>0</v>
      </c>
      <c r="BI185" s="184">
        <f>IF(N185="nulová",J185,0)</f>
        <v>0</v>
      </c>
      <c r="BJ185" s="16" t="s">
        <v>80</v>
      </c>
      <c r="BK185" s="184">
        <f>ROUND(I185*H185,2)</f>
        <v>0</v>
      </c>
      <c r="BL185" s="16" t="s">
        <v>130</v>
      </c>
      <c r="BM185" s="183" t="s">
        <v>1980</v>
      </c>
    </row>
    <row r="186" s="2" customFormat="1">
      <c r="A186" s="35"/>
      <c r="B186" s="36"/>
      <c r="C186" s="35"/>
      <c r="D186" s="185" t="s">
        <v>138</v>
      </c>
      <c r="E186" s="35"/>
      <c r="F186" s="186" t="s">
        <v>1979</v>
      </c>
      <c r="G186" s="35"/>
      <c r="H186" s="35"/>
      <c r="I186" s="187"/>
      <c r="J186" s="35"/>
      <c r="K186" s="35"/>
      <c r="L186" s="36"/>
      <c r="M186" s="188"/>
      <c r="N186" s="189"/>
      <c r="O186" s="74"/>
      <c r="P186" s="74"/>
      <c r="Q186" s="74"/>
      <c r="R186" s="74"/>
      <c r="S186" s="74"/>
      <c r="T186" s="75"/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T186" s="16" t="s">
        <v>138</v>
      </c>
      <c r="AU186" s="16" t="s">
        <v>80</v>
      </c>
    </row>
    <row r="187" s="11" customFormat="1" ht="25.92" customHeight="1">
      <c r="A187" s="11"/>
      <c r="B187" s="160"/>
      <c r="C187" s="11"/>
      <c r="D187" s="161" t="s">
        <v>72</v>
      </c>
      <c r="E187" s="162" t="s">
        <v>765</v>
      </c>
      <c r="F187" s="162" t="s">
        <v>1981</v>
      </c>
      <c r="G187" s="11"/>
      <c r="H187" s="11"/>
      <c r="I187" s="163"/>
      <c r="J187" s="164">
        <f>BK187</f>
        <v>0</v>
      </c>
      <c r="K187" s="11"/>
      <c r="L187" s="160"/>
      <c r="M187" s="165"/>
      <c r="N187" s="166"/>
      <c r="O187" s="166"/>
      <c r="P187" s="167">
        <f>SUM(P188:P195)</f>
        <v>0</v>
      </c>
      <c r="Q187" s="166"/>
      <c r="R187" s="167">
        <f>SUM(R188:R195)</f>
        <v>0</v>
      </c>
      <c r="S187" s="166"/>
      <c r="T187" s="168">
        <f>SUM(T188:T195)</f>
        <v>0</v>
      </c>
      <c r="U187" s="11"/>
      <c r="V187" s="11"/>
      <c r="W187" s="11"/>
      <c r="X187" s="11"/>
      <c r="Y187" s="11"/>
      <c r="Z187" s="11"/>
      <c r="AA187" s="11"/>
      <c r="AB187" s="11"/>
      <c r="AC187" s="11"/>
      <c r="AD187" s="11"/>
      <c r="AE187" s="11"/>
      <c r="AR187" s="161" t="s">
        <v>130</v>
      </c>
      <c r="AT187" s="169" t="s">
        <v>72</v>
      </c>
      <c r="AU187" s="169" t="s">
        <v>73</v>
      </c>
      <c r="AY187" s="161" t="s">
        <v>131</v>
      </c>
      <c r="BK187" s="170">
        <f>SUM(BK188:BK195)</f>
        <v>0</v>
      </c>
    </row>
    <row r="188" s="2" customFormat="1" ht="16.5" customHeight="1">
      <c r="A188" s="35"/>
      <c r="B188" s="171"/>
      <c r="C188" s="172" t="s">
        <v>613</v>
      </c>
      <c r="D188" s="172" t="s">
        <v>132</v>
      </c>
      <c r="E188" s="173" t="s">
        <v>1982</v>
      </c>
      <c r="F188" s="174" t="s">
        <v>1983</v>
      </c>
      <c r="G188" s="175" t="s">
        <v>446</v>
      </c>
      <c r="H188" s="176">
        <v>0.46300000000000002</v>
      </c>
      <c r="I188" s="177"/>
      <c r="J188" s="178">
        <f>ROUND(I188*H188,2)</f>
        <v>0</v>
      </c>
      <c r="K188" s="174" t="s">
        <v>1</v>
      </c>
      <c r="L188" s="36"/>
      <c r="M188" s="179" t="s">
        <v>1</v>
      </c>
      <c r="N188" s="180" t="s">
        <v>38</v>
      </c>
      <c r="O188" s="74"/>
      <c r="P188" s="181">
        <f>O188*H188</f>
        <v>0</v>
      </c>
      <c r="Q188" s="181">
        <v>0</v>
      </c>
      <c r="R188" s="181">
        <f>Q188*H188</f>
        <v>0</v>
      </c>
      <c r="S188" s="181">
        <v>0</v>
      </c>
      <c r="T188" s="182">
        <f>S188*H188</f>
        <v>0</v>
      </c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R188" s="183" t="s">
        <v>130</v>
      </c>
      <c r="AT188" s="183" t="s">
        <v>132</v>
      </c>
      <c r="AU188" s="183" t="s">
        <v>80</v>
      </c>
      <c r="AY188" s="16" t="s">
        <v>131</v>
      </c>
      <c r="BE188" s="184">
        <f>IF(N188="základní",J188,0)</f>
        <v>0</v>
      </c>
      <c r="BF188" s="184">
        <f>IF(N188="snížená",J188,0)</f>
        <v>0</v>
      </c>
      <c r="BG188" s="184">
        <f>IF(N188="zákl. přenesená",J188,0)</f>
        <v>0</v>
      </c>
      <c r="BH188" s="184">
        <f>IF(N188="sníž. přenesená",J188,0)</f>
        <v>0</v>
      </c>
      <c r="BI188" s="184">
        <f>IF(N188="nulová",J188,0)</f>
        <v>0</v>
      </c>
      <c r="BJ188" s="16" t="s">
        <v>80</v>
      </c>
      <c r="BK188" s="184">
        <f>ROUND(I188*H188,2)</f>
        <v>0</v>
      </c>
      <c r="BL188" s="16" t="s">
        <v>130</v>
      </c>
      <c r="BM188" s="183" t="s">
        <v>1984</v>
      </c>
    </row>
    <row r="189" s="2" customFormat="1">
      <c r="A189" s="35"/>
      <c r="B189" s="36"/>
      <c r="C189" s="35"/>
      <c r="D189" s="185" t="s">
        <v>138</v>
      </c>
      <c r="E189" s="35"/>
      <c r="F189" s="186" t="s">
        <v>1983</v>
      </c>
      <c r="G189" s="35"/>
      <c r="H189" s="35"/>
      <c r="I189" s="187"/>
      <c r="J189" s="35"/>
      <c r="K189" s="35"/>
      <c r="L189" s="36"/>
      <c r="M189" s="188"/>
      <c r="N189" s="189"/>
      <c r="O189" s="74"/>
      <c r="P189" s="74"/>
      <c r="Q189" s="74"/>
      <c r="R189" s="74"/>
      <c r="S189" s="74"/>
      <c r="T189" s="75"/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T189" s="16" t="s">
        <v>138</v>
      </c>
      <c r="AU189" s="16" t="s">
        <v>80</v>
      </c>
    </row>
    <row r="190" s="2" customFormat="1" ht="16.5" customHeight="1">
      <c r="A190" s="35"/>
      <c r="B190" s="171"/>
      <c r="C190" s="172" t="s">
        <v>622</v>
      </c>
      <c r="D190" s="172" t="s">
        <v>132</v>
      </c>
      <c r="E190" s="173" t="s">
        <v>1985</v>
      </c>
      <c r="F190" s="174" t="s">
        <v>1986</v>
      </c>
      <c r="G190" s="175" t="s">
        <v>535</v>
      </c>
      <c r="H190" s="176">
        <v>10.292999999999999</v>
      </c>
      <c r="I190" s="177"/>
      <c r="J190" s="178">
        <f>ROUND(I190*H190,2)</f>
        <v>0</v>
      </c>
      <c r="K190" s="174" t="s">
        <v>1</v>
      </c>
      <c r="L190" s="36"/>
      <c r="M190" s="179" t="s">
        <v>1</v>
      </c>
      <c r="N190" s="180" t="s">
        <v>38</v>
      </c>
      <c r="O190" s="74"/>
      <c r="P190" s="181">
        <f>O190*H190</f>
        <v>0</v>
      </c>
      <c r="Q190" s="181">
        <v>0</v>
      </c>
      <c r="R190" s="181">
        <f>Q190*H190</f>
        <v>0</v>
      </c>
      <c r="S190" s="181">
        <v>0</v>
      </c>
      <c r="T190" s="182">
        <f>S190*H190</f>
        <v>0</v>
      </c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R190" s="183" t="s">
        <v>130</v>
      </c>
      <c r="AT190" s="183" t="s">
        <v>132</v>
      </c>
      <c r="AU190" s="183" t="s">
        <v>80</v>
      </c>
      <c r="AY190" s="16" t="s">
        <v>131</v>
      </c>
      <c r="BE190" s="184">
        <f>IF(N190="základní",J190,0)</f>
        <v>0</v>
      </c>
      <c r="BF190" s="184">
        <f>IF(N190="snížená",J190,0)</f>
        <v>0</v>
      </c>
      <c r="BG190" s="184">
        <f>IF(N190="zákl. přenesená",J190,0)</f>
        <v>0</v>
      </c>
      <c r="BH190" s="184">
        <f>IF(N190="sníž. přenesená",J190,0)</f>
        <v>0</v>
      </c>
      <c r="BI190" s="184">
        <f>IF(N190="nulová",J190,0)</f>
        <v>0</v>
      </c>
      <c r="BJ190" s="16" t="s">
        <v>80</v>
      </c>
      <c r="BK190" s="184">
        <f>ROUND(I190*H190,2)</f>
        <v>0</v>
      </c>
      <c r="BL190" s="16" t="s">
        <v>130</v>
      </c>
      <c r="BM190" s="183" t="s">
        <v>1987</v>
      </c>
    </row>
    <row r="191" s="2" customFormat="1">
      <c r="A191" s="35"/>
      <c r="B191" s="36"/>
      <c r="C191" s="35"/>
      <c r="D191" s="185" t="s">
        <v>138</v>
      </c>
      <c r="E191" s="35"/>
      <c r="F191" s="186" t="s">
        <v>1986</v>
      </c>
      <c r="G191" s="35"/>
      <c r="H191" s="35"/>
      <c r="I191" s="187"/>
      <c r="J191" s="35"/>
      <c r="K191" s="35"/>
      <c r="L191" s="36"/>
      <c r="M191" s="188"/>
      <c r="N191" s="189"/>
      <c r="O191" s="74"/>
      <c r="P191" s="74"/>
      <c r="Q191" s="74"/>
      <c r="R191" s="74"/>
      <c r="S191" s="74"/>
      <c r="T191" s="75"/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T191" s="16" t="s">
        <v>138</v>
      </c>
      <c r="AU191" s="16" t="s">
        <v>80</v>
      </c>
    </row>
    <row r="192" s="2" customFormat="1" ht="16.5" customHeight="1">
      <c r="A192" s="35"/>
      <c r="B192" s="171"/>
      <c r="C192" s="172" t="s">
        <v>635</v>
      </c>
      <c r="D192" s="172" t="s">
        <v>132</v>
      </c>
      <c r="E192" s="173" t="s">
        <v>1988</v>
      </c>
      <c r="F192" s="174" t="s">
        <v>1989</v>
      </c>
      <c r="G192" s="175" t="s">
        <v>446</v>
      </c>
      <c r="H192" s="176">
        <v>0.49399999999999999</v>
      </c>
      <c r="I192" s="177"/>
      <c r="J192" s="178">
        <f>ROUND(I192*H192,2)</f>
        <v>0</v>
      </c>
      <c r="K192" s="174" t="s">
        <v>1</v>
      </c>
      <c r="L192" s="36"/>
      <c r="M192" s="179" t="s">
        <v>1</v>
      </c>
      <c r="N192" s="180" t="s">
        <v>38</v>
      </c>
      <c r="O192" s="74"/>
      <c r="P192" s="181">
        <f>O192*H192</f>
        <v>0</v>
      </c>
      <c r="Q192" s="181">
        <v>0</v>
      </c>
      <c r="R192" s="181">
        <f>Q192*H192</f>
        <v>0</v>
      </c>
      <c r="S192" s="181">
        <v>0</v>
      </c>
      <c r="T192" s="182">
        <f>S192*H192</f>
        <v>0</v>
      </c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R192" s="183" t="s">
        <v>130</v>
      </c>
      <c r="AT192" s="183" t="s">
        <v>132</v>
      </c>
      <c r="AU192" s="183" t="s">
        <v>80</v>
      </c>
      <c r="AY192" s="16" t="s">
        <v>131</v>
      </c>
      <c r="BE192" s="184">
        <f>IF(N192="základní",J192,0)</f>
        <v>0</v>
      </c>
      <c r="BF192" s="184">
        <f>IF(N192="snížená",J192,0)</f>
        <v>0</v>
      </c>
      <c r="BG192" s="184">
        <f>IF(N192="zákl. přenesená",J192,0)</f>
        <v>0</v>
      </c>
      <c r="BH192" s="184">
        <f>IF(N192="sníž. přenesená",J192,0)</f>
        <v>0</v>
      </c>
      <c r="BI192" s="184">
        <f>IF(N192="nulová",J192,0)</f>
        <v>0</v>
      </c>
      <c r="BJ192" s="16" t="s">
        <v>80</v>
      </c>
      <c r="BK192" s="184">
        <f>ROUND(I192*H192,2)</f>
        <v>0</v>
      </c>
      <c r="BL192" s="16" t="s">
        <v>130</v>
      </c>
      <c r="BM192" s="183" t="s">
        <v>1990</v>
      </c>
    </row>
    <row r="193" s="2" customFormat="1">
      <c r="A193" s="35"/>
      <c r="B193" s="36"/>
      <c r="C193" s="35"/>
      <c r="D193" s="185" t="s">
        <v>138</v>
      </c>
      <c r="E193" s="35"/>
      <c r="F193" s="186" t="s">
        <v>1989</v>
      </c>
      <c r="G193" s="35"/>
      <c r="H193" s="35"/>
      <c r="I193" s="187"/>
      <c r="J193" s="35"/>
      <c r="K193" s="35"/>
      <c r="L193" s="36"/>
      <c r="M193" s="188"/>
      <c r="N193" s="189"/>
      <c r="O193" s="74"/>
      <c r="P193" s="74"/>
      <c r="Q193" s="74"/>
      <c r="R193" s="74"/>
      <c r="S193" s="74"/>
      <c r="T193" s="75"/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T193" s="16" t="s">
        <v>138</v>
      </c>
      <c r="AU193" s="16" t="s">
        <v>80</v>
      </c>
    </row>
    <row r="194" s="2" customFormat="1" ht="21.75" customHeight="1">
      <c r="A194" s="35"/>
      <c r="B194" s="171"/>
      <c r="C194" s="172" t="s">
        <v>646</v>
      </c>
      <c r="D194" s="172" t="s">
        <v>132</v>
      </c>
      <c r="E194" s="173" t="s">
        <v>1991</v>
      </c>
      <c r="F194" s="174" t="s">
        <v>1992</v>
      </c>
      <c r="G194" s="175" t="s">
        <v>535</v>
      </c>
      <c r="H194" s="176">
        <v>5.1980000000000004</v>
      </c>
      <c r="I194" s="177"/>
      <c r="J194" s="178">
        <f>ROUND(I194*H194,2)</f>
        <v>0</v>
      </c>
      <c r="K194" s="174" t="s">
        <v>1</v>
      </c>
      <c r="L194" s="36"/>
      <c r="M194" s="179" t="s">
        <v>1</v>
      </c>
      <c r="N194" s="180" t="s">
        <v>38</v>
      </c>
      <c r="O194" s="74"/>
      <c r="P194" s="181">
        <f>O194*H194</f>
        <v>0</v>
      </c>
      <c r="Q194" s="181">
        <v>0</v>
      </c>
      <c r="R194" s="181">
        <f>Q194*H194</f>
        <v>0</v>
      </c>
      <c r="S194" s="181">
        <v>0</v>
      </c>
      <c r="T194" s="182">
        <f>S194*H194</f>
        <v>0</v>
      </c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R194" s="183" t="s">
        <v>130</v>
      </c>
      <c r="AT194" s="183" t="s">
        <v>132</v>
      </c>
      <c r="AU194" s="183" t="s">
        <v>80</v>
      </c>
      <c r="AY194" s="16" t="s">
        <v>131</v>
      </c>
      <c r="BE194" s="184">
        <f>IF(N194="základní",J194,0)</f>
        <v>0</v>
      </c>
      <c r="BF194" s="184">
        <f>IF(N194="snížená",J194,0)</f>
        <v>0</v>
      </c>
      <c r="BG194" s="184">
        <f>IF(N194="zákl. přenesená",J194,0)</f>
        <v>0</v>
      </c>
      <c r="BH194" s="184">
        <f>IF(N194="sníž. přenesená",J194,0)</f>
        <v>0</v>
      </c>
      <c r="BI194" s="184">
        <f>IF(N194="nulová",J194,0)</f>
        <v>0</v>
      </c>
      <c r="BJ194" s="16" t="s">
        <v>80</v>
      </c>
      <c r="BK194" s="184">
        <f>ROUND(I194*H194,2)</f>
        <v>0</v>
      </c>
      <c r="BL194" s="16" t="s">
        <v>130</v>
      </c>
      <c r="BM194" s="183" t="s">
        <v>1993</v>
      </c>
    </row>
    <row r="195" s="2" customFormat="1">
      <c r="A195" s="35"/>
      <c r="B195" s="36"/>
      <c r="C195" s="35"/>
      <c r="D195" s="185" t="s">
        <v>138</v>
      </c>
      <c r="E195" s="35"/>
      <c r="F195" s="186" t="s">
        <v>1992</v>
      </c>
      <c r="G195" s="35"/>
      <c r="H195" s="35"/>
      <c r="I195" s="187"/>
      <c r="J195" s="35"/>
      <c r="K195" s="35"/>
      <c r="L195" s="36"/>
      <c r="M195" s="188"/>
      <c r="N195" s="189"/>
      <c r="O195" s="74"/>
      <c r="P195" s="74"/>
      <c r="Q195" s="74"/>
      <c r="R195" s="74"/>
      <c r="S195" s="74"/>
      <c r="T195" s="75"/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T195" s="16" t="s">
        <v>138</v>
      </c>
      <c r="AU195" s="16" t="s">
        <v>80</v>
      </c>
    </row>
    <row r="196" s="11" customFormat="1" ht="25.92" customHeight="1">
      <c r="A196" s="11"/>
      <c r="B196" s="160"/>
      <c r="C196" s="11"/>
      <c r="D196" s="161" t="s">
        <v>72</v>
      </c>
      <c r="E196" s="162" t="s">
        <v>907</v>
      </c>
      <c r="F196" s="162" t="s">
        <v>1994</v>
      </c>
      <c r="G196" s="11"/>
      <c r="H196" s="11"/>
      <c r="I196" s="163"/>
      <c r="J196" s="164">
        <f>BK196</f>
        <v>0</v>
      </c>
      <c r="K196" s="11"/>
      <c r="L196" s="160"/>
      <c r="M196" s="165"/>
      <c r="N196" s="166"/>
      <c r="O196" s="166"/>
      <c r="P196" s="167">
        <f>SUM(P197:P200)</f>
        <v>0</v>
      </c>
      <c r="Q196" s="166"/>
      <c r="R196" s="167">
        <f>SUM(R197:R200)</f>
        <v>0</v>
      </c>
      <c r="S196" s="166"/>
      <c r="T196" s="168">
        <f>SUM(T197:T200)</f>
        <v>0</v>
      </c>
      <c r="U196" s="11"/>
      <c r="V196" s="11"/>
      <c r="W196" s="11"/>
      <c r="X196" s="11"/>
      <c r="Y196" s="11"/>
      <c r="Z196" s="11"/>
      <c r="AA196" s="11"/>
      <c r="AB196" s="11"/>
      <c r="AC196" s="11"/>
      <c r="AD196" s="11"/>
      <c r="AE196" s="11"/>
      <c r="AR196" s="161" t="s">
        <v>130</v>
      </c>
      <c r="AT196" s="169" t="s">
        <v>72</v>
      </c>
      <c r="AU196" s="169" t="s">
        <v>73</v>
      </c>
      <c r="AY196" s="161" t="s">
        <v>131</v>
      </c>
      <c r="BK196" s="170">
        <f>SUM(BK197:BK200)</f>
        <v>0</v>
      </c>
    </row>
    <row r="197" s="2" customFormat="1" ht="21.75" customHeight="1">
      <c r="A197" s="35"/>
      <c r="B197" s="171"/>
      <c r="C197" s="172" t="s">
        <v>656</v>
      </c>
      <c r="D197" s="172" t="s">
        <v>132</v>
      </c>
      <c r="E197" s="173" t="s">
        <v>1995</v>
      </c>
      <c r="F197" s="174" t="s">
        <v>1996</v>
      </c>
      <c r="G197" s="175" t="s">
        <v>380</v>
      </c>
      <c r="H197" s="176">
        <v>2.7799999999999998</v>
      </c>
      <c r="I197" s="177"/>
      <c r="J197" s="178">
        <f>ROUND(I197*H197,2)</f>
        <v>0</v>
      </c>
      <c r="K197" s="174" t="s">
        <v>1</v>
      </c>
      <c r="L197" s="36"/>
      <c r="M197" s="179" t="s">
        <v>1</v>
      </c>
      <c r="N197" s="180" t="s">
        <v>38</v>
      </c>
      <c r="O197" s="74"/>
      <c r="P197" s="181">
        <f>O197*H197</f>
        <v>0</v>
      </c>
      <c r="Q197" s="181">
        <v>0</v>
      </c>
      <c r="R197" s="181">
        <f>Q197*H197</f>
        <v>0</v>
      </c>
      <c r="S197" s="181">
        <v>0</v>
      </c>
      <c r="T197" s="182">
        <f>S197*H197</f>
        <v>0</v>
      </c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R197" s="183" t="s">
        <v>130</v>
      </c>
      <c r="AT197" s="183" t="s">
        <v>132</v>
      </c>
      <c r="AU197" s="183" t="s">
        <v>80</v>
      </c>
      <c r="AY197" s="16" t="s">
        <v>131</v>
      </c>
      <c r="BE197" s="184">
        <f>IF(N197="základní",J197,0)</f>
        <v>0</v>
      </c>
      <c r="BF197" s="184">
        <f>IF(N197="snížená",J197,0)</f>
        <v>0</v>
      </c>
      <c r="BG197" s="184">
        <f>IF(N197="zákl. přenesená",J197,0)</f>
        <v>0</v>
      </c>
      <c r="BH197" s="184">
        <f>IF(N197="sníž. přenesená",J197,0)</f>
        <v>0</v>
      </c>
      <c r="BI197" s="184">
        <f>IF(N197="nulová",J197,0)</f>
        <v>0</v>
      </c>
      <c r="BJ197" s="16" t="s">
        <v>80</v>
      </c>
      <c r="BK197" s="184">
        <f>ROUND(I197*H197,2)</f>
        <v>0</v>
      </c>
      <c r="BL197" s="16" t="s">
        <v>130</v>
      </c>
      <c r="BM197" s="183" t="s">
        <v>1997</v>
      </c>
    </row>
    <row r="198" s="2" customFormat="1">
      <c r="A198" s="35"/>
      <c r="B198" s="36"/>
      <c r="C198" s="35"/>
      <c r="D198" s="185" t="s">
        <v>138</v>
      </c>
      <c r="E198" s="35"/>
      <c r="F198" s="186" t="s">
        <v>1996</v>
      </c>
      <c r="G198" s="35"/>
      <c r="H198" s="35"/>
      <c r="I198" s="187"/>
      <c r="J198" s="35"/>
      <c r="K198" s="35"/>
      <c r="L198" s="36"/>
      <c r="M198" s="188"/>
      <c r="N198" s="189"/>
      <c r="O198" s="74"/>
      <c r="P198" s="74"/>
      <c r="Q198" s="74"/>
      <c r="R198" s="74"/>
      <c r="S198" s="74"/>
      <c r="T198" s="75"/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T198" s="16" t="s">
        <v>138</v>
      </c>
      <c r="AU198" s="16" t="s">
        <v>80</v>
      </c>
    </row>
    <row r="199" s="2" customFormat="1" ht="21.75" customHeight="1">
      <c r="A199" s="35"/>
      <c r="B199" s="171"/>
      <c r="C199" s="172" t="s">
        <v>238</v>
      </c>
      <c r="D199" s="172" t="s">
        <v>132</v>
      </c>
      <c r="E199" s="173" t="s">
        <v>1998</v>
      </c>
      <c r="F199" s="174" t="s">
        <v>1999</v>
      </c>
      <c r="G199" s="175" t="s">
        <v>380</v>
      </c>
      <c r="H199" s="176">
        <v>7.7199999999999998</v>
      </c>
      <c r="I199" s="177"/>
      <c r="J199" s="178">
        <f>ROUND(I199*H199,2)</f>
        <v>0</v>
      </c>
      <c r="K199" s="174" t="s">
        <v>1</v>
      </c>
      <c r="L199" s="36"/>
      <c r="M199" s="179" t="s">
        <v>1</v>
      </c>
      <c r="N199" s="180" t="s">
        <v>38</v>
      </c>
      <c r="O199" s="74"/>
      <c r="P199" s="181">
        <f>O199*H199</f>
        <v>0</v>
      </c>
      <c r="Q199" s="181">
        <v>0</v>
      </c>
      <c r="R199" s="181">
        <f>Q199*H199</f>
        <v>0</v>
      </c>
      <c r="S199" s="181">
        <v>0</v>
      </c>
      <c r="T199" s="182">
        <f>S199*H199</f>
        <v>0</v>
      </c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R199" s="183" t="s">
        <v>130</v>
      </c>
      <c r="AT199" s="183" t="s">
        <v>132</v>
      </c>
      <c r="AU199" s="183" t="s">
        <v>80</v>
      </c>
      <c r="AY199" s="16" t="s">
        <v>131</v>
      </c>
      <c r="BE199" s="184">
        <f>IF(N199="základní",J199,0)</f>
        <v>0</v>
      </c>
      <c r="BF199" s="184">
        <f>IF(N199="snížená",J199,0)</f>
        <v>0</v>
      </c>
      <c r="BG199" s="184">
        <f>IF(N199="zákl. přenesená",J199,0)</f>
        <v>0</v>
      </c>
      <c r="BH199" s="184">
        <f>IF(N199="sníž. přenesená",J199,0)</f>
        <v>0</v>
      </c>
      <c r="BI199" s="184">
        <f>IF(N199="nulová",J199,0)</f>
        <v>0</v>
      </c>
      <c r="BJ199" s="16" t="s">
        <v>80</v>
      </c>
      <c r="BK199" s="184">
        <f>ROUND(I199*H199,2)</f>
        <v>0</v>
      </c>
      <c r="BL199" s="16" t="s">
        <v>130</v>
      </c>
      <c r="BM199" s="183" t="s">
        <v>2000</v>
      </c>
    </row>
    <row r="200" s="2" customFormat="1">
      <c r="A200" s="35"/>
      <c r="B200" s="36"/>
      <c r="C200" s="35"/>
      <c r="D200" s="185" t="s">
        <v>138</v>
      </c>
      <c r="E200" s="35"/>
      <c r="F200" s="186" t="s">
        <v>1999</v>
      </c>
      <c r="G200" s="35"/>
      <c r="H200" s="35"/>
      <c r="I200" s="187"/>
      <c r="J200" s="35"/>
      <c r="K200" s="35"/>
      <c r="L200" s="36"/>
      <c r="M200" s="188"/>
      <c r="N200" s="189"/>
      <c r="O200" s="74"/>
      <c r="P200" s="74"/>
      <c r="Q200" s="74"/>
      <c r="R200" s="74"/>
      <c r="S200" s="74"/>
      <c r="T200" s="75"/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T200" s="16" t="s">
        <v>138</v>
      </c>
      <c r="AU200" s="16" t="s">
        <v>80</v>
      </c>
    </row>
    <row r="201" s="11" customFormat="1" ht="25.92" customHeight="1">
      <c r="A201" s="11"/>
      <c r="B201" s="160"/>
      <c r="C201" s="11"/>
      <c r="D201" s="161" t="s">
        <v>72</v>
      </c>
      <c r="E201" s="162" t="s">
        <v>1633</v>
      </c>
      <c r="F201" s="162" t="s">
        <v>2001</v>
      </c>
      <c r="G201" s="11"/>
      <c r="H201" s="11"/>
      <c r="I201" s="163"/>
      <c r="J201" s="164">
        <f>BK201</f>
        <v>0</v>
      </c>
      <c r="K201" s="11"/>
      <c r="L201" s="160"/>
      <c r="M201" s="165"/>
      <c r="N201" s="166"/>
      <c r="O201" s="166"/>
      <c r="P201" s="167">
        <f>SUM(P202:P205)</f>
        <v>0</v>
      </c>
      <c r="Q201" s="166"/>
      <c r="R201" s="167">
        <f>SUM(R202:R205)</f>
        <v>0</v>
      </c>
      <c r="S201" s="166"/>
      <c r="T201" s="168">
        <f>SUM(T202:T205)</f>
        <v>0</v>
      </c>
      <c r="U201" s="11"/>
      <c r="V201" s="11"/>
      <c r="W201" s="11"/>
      <c r="X201" s="11"/>
      <c r="Y201" s="11"/>
      <c r="Z201" s="11"/>
      <c r="AA201" s="11"/>
      <c r="AB201" s="11"/>
      <c r="AC201" s="11"/>
      <c r="AD201" s="11"/>
      <c r="AE201" s="11"/>
      <c r="AR201" s="161" t="s">
        <v>130</v>
      </c>
      <c r="AT201" s="169" t="s">
        <v>72</v>
      </c>
      <c r="AU201" s="169" t="s">
        <v>73</v>
      </c>
      <c r="AY201" s="161" t="s">
        <v>131</v>
      </c>
      <c r="BK201" s="170">
        <f>SUM(BK202:BK205)</f>
        <v>0</v>
      </c>
    </row>
    <row r="202" s="2" customFormat="1" ht="21.75" customHeight="1">
      <c r="A202" s="35"/>
      <c r="B202" s="171"/>
      <c r="C202" s="172" t="s">
        <v>669</v>
      </c>
      <c r="D202" s="172" t="s">
        <v>132</v>
      </c>
      <c r="E202" s="173" t="s">
        <v>2002</v>
      </c>
      <c r="F202" s="174" t="s">
        <v>2003</v>
      </c>
      <c r="G202" s="175" t="s">
        <v>434</v>
      </c>
      <c r="H202" s="176">
        <v>7.7199999999999998</v>
      </c>
      <c r="I202" s="177"/>
      <c r="J202" s="178">
        <f>ROUND(I202*H202,2)</f>
        <v>0</v>
      </c>
      <c r="K202" s="174" t="s">
        <v>1</v>
      </c>
      <c r="L202" s="36"/>
      <c r="M202" s="179" t="s">
        <v>1</v>
      </c>
      <c r="N202" s="180" t="s">
        <v>38</v>
      </c>
      <c r="O202" s="74"/>
      <c r="P202" s="181">
        <f>O202*H202</f>
        <v>0</v>
      </c>
      <c r="Q202" s="181">
        <v>0</v>
      </c>
      <c r="R202" s="181">
        <f>Q202*H202</f>
        <v>0</v>
      </c>
      <c r="S202" s="181">
        <v>0</v>
      </c>
      <c r="T202" s="182">
        <f>S202*H202</f>
        <v>0</v>
      </c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R202" s="183" t="s">
        <v>130</v>
      </c>
      <c r="AT202" s="183" t="s">
        <v>132</v>
      </c>
      <c r="AU202" s="183" t="s">
        <v>80</v>
      </c>
      <c r="AY202" s="16" t="s">
        <v>131</v>
      </c>
      <c r="BE202" s="184">
        <f>IF(N202="základní",J202,0)</f>
        <v>0</v>
      </c>
      <c r="BF202" s="184">
        <f>IF(N202="snížená",J202,0)</f>
        <v>0</v>
      </c>
      <c r="BG202" s="184">
        <f>IF(N202="zákl. přenesená",J202,0)</f>
        <v>0</v>
      </c>
      <c r="BH202" s="184">
        <f>IF(N202="sníž. přenesená",J202,0)</f>
        <v>0</v>
      </c>
      <c r="BI202" s="184">
        <f>IF(N202="nulová",J202,0)</f>
        <v>0</v>
      </c>
      <c r="BJ202" s="16" t="s">
        <v>80</v>
      </c>
      <c r="BK202" s="184">
        <f>ROUND(I202*H202,2)</f>
        <v>0</v>
      </c>
      <c r="BL202" s="16" t="s">
        <v>130</v>
      </c>
      <c r="BM202" s="183" t="s">
        <v>2004</v>
      </c>
    </row>
    <row r="203" s="2" customFormat="1">
      <c r="A203" s="35"/>
      <c r="B203" s="36"/>
      <c r="C203" s="35"/>
      <c r="D203" s="185" t="s">
        <v>138</v>
      </c>
      <c r="E203" s="35"/>
      <c r="F203" s="186" t="s">
        <v>2003</v>
      </c>
      <c r="G203" s="35"/>
      <c r="H203" s="35"/>
      <c r="I203" s="187"/>
      <c r="J203" s="35"/>
      <c r="K203" s="35"/>
      <c r="L203" s="36"/>
      <c r="M203" s="188"/>
      <c r="N203" s="189"/>
      <c r="O203" s="74"/>
      <c r="P203" s="74"/>
      <c r="Q203" s="74"/>
      <c r="R203" s="74"/>
      <c r="S203" s="74"/>
      <c r="T203" s="75"/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T203" s="16" t="s">
        <v>138</v>
      </c>
      <c r="AU203" s="16" t="s">
        <v>80</v>
      </c>
    </row>
    <row r="204" s="2" customFormat="1" ht="24.15" customHeight="1">
      <c r="A204" s="35"/>
      <c r="B204" s="171"/>
      <c r="C204" s="172" t="s">
        <v>680</v>
      </c>
      <c r="D204" s="172" t="s">
        <v>132</v>
      </c>
      <c r="E204" s="173" t="s">
        <v>2005</v>
      </c>
      <c r="F204" s="174" t="s">
        <v>2006</v>
      </c>
      <c r="G204" s="175" t="s">
        <v>434</v>
      </c>
      <c r="H204" s="176">
        <v>7.8360000000000003</v>
      </c>
      <c r="I204" s="177"/>
      <c r="J204" s="178">
        <f>ROUND(I204*H204,2)</f>
        <v>0</v>
      </c>
      <c r="K204" s="174" t="s">
        <v>1</v>
      </c>
      <c r="L204" s="36"/>
      <c r="M204" s="179" t="s">
        <v>1</v>
      </c>
      <c r="N204" s="180" t="s">
        <v>38</v>
      </c>
      <c r="O204" s="74"/>
      <c r="P204" s="181">
        <f>O204*H204</f>
        <v>0</v>
      </c>
      <c r="Q204" s="181">
        <v>0</v>
      </c>
      <c r="R204" s="181">
        <f>Q204*H204</f>
        <v>0</v>
      </c>
      <c r="S204" s="181">
        <v>0</v>
      </c>
      <c r="T204" s="182">
        <f>S204*H204</f>
        <v>0</v>
      </c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R204" s="183" t="s">
        <v>130</v>
      </c>
      <c r="AT204" s="183" t="s">
        <v>132</v>
      </c>
      <c r="AU204" s="183" t="s">
        <v>80</v>
      </c>
      <c r="AY204" s="16" t="s">
        <v>131</v>
      </c>
      <c r="BE204" s="184">
        <f>IF(N204="základní",J204,0)</f>
        <v>0</v>
      </c>
      <c r="BF204" s="184">
        <f>IF(N204="snížená",J204,0)</f>
        <v>0</v>
      </c>
      <c r="BG204" s="184">
        <f>IF(N204="zákl. přenesená",J204,0)</f>
        <v>0</v>
      </c>
      <c r="BH204" s="184">
        <f>IF(N204="sníž. přenesená",J204,0)</f>
        <v>0</v>
      </c>
      <c r="BI204" s="184">
        <f>IF(N204="nulová",J204,0)</f>
        <v>0</v>
      </c>
      <c r="BJ204" s="16" t="s">
        <v>80</v>
      </c>
      <c r="BK204" s="184">
        <f>ROUND(I204*H204,2)</f>
        <v>0</v>
      </c>
      <c r="BL204" s="16" t="s">
        <v>130</v>
      </c>
      <c r="BM204" s="183" t="s">
        <v>2007</v>
      </c>
    </row>
    <row r="205" s="2" customFormat="1">
      <c r="A205" s="35"/>
      <c r="B205" s="36"/>
      <c r="C205" s="35"/>
      <c r="D205" s="185" t="s">
        <v>138</v>
      </c>
      <c r="E205" s="35"/>
      <c r="F205" s="186" t="s">
        <v>2006</v>
      </c>
      <c r="G205" s="35"/>
      <c r="H205" s="35"/>
      <c r="I205" s="187"/>
      <c r="J205" s="35"/>
      <c r="K205" s="35"/>
      <c r="L205" s="36"/>
      <c r="M205" s="188"/>
      <c r="N205" s="189"/>
      <c r="O205" s="74"/>
      <c r="P205" s="74"/>
      <c r="Q205" s="74"/>
      <c r="R205" s="74"/>
      <c r="S205" s="74"/>
      <c r="T205" s="75"/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T205" s="16" t="s">
        <v>138</v>
      </c>
      <c r="AU205" s="16" t="s">
        <v>80</v>
      </c>
    </row>
    <row r="206" s="11" customFormat="1" ht="25.92" customHeight="1">
      <c r="A206" s="11"/>
      <c r="B206" s="160"/>
      <c r="C206" s="11"/>
      <c r="D206" s="161" t="s">
        <v>72</v>
      </c>
      <c r="E206" s="162" t="s">
        <v>1685</v>
      </c>
      <c r="F206" s="162" t="s">
        <v>2008</v>
      </c>
      <c r="G206" s="11"/>
      <c r="H206" s="11"/>
      <c r="I206" s="163"/>
      <c r="J206" s="164">
        <f>BK206</f>
        <v>0</v>
      </c>
      <c r="K206" s="11"/>
      <c r="L206" s="160"/>
      <c r="M206" s="165"/>
      <c r="N206" s="166"/>
      <c r="O206" s="166"/>
      <c r="P206" s="167">
        <f>SUM(P207:P214)</f>
        <v>0</v>
      </c>
      <c r="Q206" s="166"/>
      <c r="R206" s="167">
        <f>SUM(R207:R214)</f>
        <v>0</v>
      </c>
      <c r="S206" s="166"/>
      <c r="T206" s="168">
        <f>SUM(T207:T214)</f>
        <v>0</v>
      </c>
      <c r="U206" s="11"/>
      <c r="V206" s="11"/>
      <c r="W206" s="11"/>
      <c r="X206" s="11"/>
      <c r="Y206" s="11"/>
      <c r="Z206" s="11"/>
      <c r="AA206" s="11"/>
      <c r="AB206" s="11"/>
      <c r="AC206" s="11"/>
      <c r="AD206" s="11"/>
      <c r="AE206" s="11"/>
      <c r="AR206" s="161" t="s">
        <v>130</v>
      </c>
      <c r="AT206" s="169" t="s">
        <v>72</v>
      </c>
      <c r="AU206" s="169" t="s">
        <v>73</v>
      </c>
      <c r="AY206" s="161" t="s">
        <v>131</v>
      </c>
      <c r="BK206" s="170">
        <f>SUM(BK207:BK214)</f>
        <v>0</v>
      </c>
    </row>
    <row r="207" s="2" customFormat="1" ht="16.5" customHeight="1">
      <c r="A207" s="35"/>
      <c r="B207" s="171"/>
      <c r="C207" s="172" t="s">
        <v>688</v>
      </c>
      <c r="D207" s="172" t="s">
        <v>132</v>
      </c>
      <c r="E207" s="173" t="s">
        <v>2009</v>
      </c>
      <c r="F207" s="174" t="s">
        <v>2010</v>
      </c>
      <c r="G207" s="175" t="s">
        <v>434</v>
      </c>
      <c r="H207" s="176">
        <v>7.7199999999999998</v>
      </c>
      <c r="I207" s="177"/>
      <c r="J207" s="178">
        <f>ROUND(I207*H207,2)</f>
        <v>0</v>
      </c>
      <c r="K207" s="174" t="s">
        <v>1</v>
      </c>
      <c r="L207" s="36"/>
      <c r="M207" s="179" t="s">
        <v>1</v>
      </c>
      <c r="N207" s="180" t="s">
        <v>38</v>
      </c>
      <c r="O207" s="74"/>
      <c r="P207" s="181">
        <f>O207*H207</f>
        <v>0</v>
      </c>
      <c r="Q207" s="181">
        <v>0</v>
      </c>
      <c r="R207" s="181">
        <f>Q207*H207</f>
        <v>0</v>
      </c>
      <c r="S207" s="181">
        <v>0</v>
      </c>
      <c r="T207" s="182">
        <f>S207*H207</f>
        <v>0</v>
      </c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R207" s="183" t="s">
        <v>130</v>
      </c>
      <c r="AT207" s="183" t="s">
        <v>132</v>
      </c>
      <c r="AU207" s="183" t="s">
        <v>80</v>
      </c>
      <c r="AY207" s="16" t="s">
        <v>131</v>
      </c>
      <c r="BE207" s="184">
        <f>IF(N207="základní",J207,0)</f>
        <v>0</v>
      </c>
      <c r="BF207" s="184">
        <f>IF(N207="snížená",J207,0)</f>
        <v>0</v>
      </c>
      <c r="BG207" s="184">
        <f>IF(N207="zákl. přenesená",J207,0)</f>
        <v>0</v>
      </c>
      <c r="BH207" s="184">
        <f>IF(N207="sníž. přenesená",J207,0)</f>
        <v>0</v>
      </c>
      <c r="BI207" s="184">
        <f>IF(N207="nulová",J207,0)</f>
        <v>0</v>
      </c>
      <c r="BJ207" s="16" t="s">
        <v>80</v>
      </c>
      <c r="BK207" s="184">
        <f>ROUND(I207*H207,2)</f>
        <v>0</v>
      </c>
      <c r="BL207" s="16" t="s">
        <v>130</v>
      </c>
      <c r="BM207" s="183" t="s">
        <v>2011</v>
      </c>
    </row>
    <row r="208" s="2" customFormat="1">
      <c r="A208" s="35"/>
      <c r="B208" s="36"/>
      <c r="C208" s="35"/>
      <c r="D208" s="185" t="s">
        <v>138</v>
      </c>
      <c r="E208" s="35"/>
      <c r="F208" s="186" t="s">
        <v>2010</v>
      </c>
      <c r="G208" s="35"/>
      <c r="H208" s="35"/>
      <c r="I208" s="187"/>
      <c r="J208" s="35"/>
      <c r="K208" s="35"/>
      <c r="L208" s="36"/>
      <c r="M208" s="188"/>
      <c r="N208" s="189"/>
      <c r="O208" s="74"/>
      <c r="P208" s="74"/>
      <c r="Q208" s="74"/>
      <c r="R208" s="74"/>
      <c r="S208" s="74"/>
      <c r="T208" s="75"/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T208" s="16" t="s">
        <v>138</v>
      </c>
      <c r="AU208" s="16" t="s">
        <v>80</v>
      </c>
    </row>
    <row r="209" s="2" customFormat="1" ht="21.75" customHeight="1">
      <c r="A209" s="35"/>
      <c r="B209" s="171"/>
      <c r="C209" s="172" t="s">
        <v>697</v>
      </c>
      <c r="D209" s="172" t="s">
        <v>132</v>
      </c>
      <c r="E209" s="173" t="s">
        <v>2012</v>
      </c>
      <c r="F209" s="174" t="s">
        <v>2013</v>
      </c>
      <c r="G209" s="175" t="s">
        <v>2014</v>
      </c>
      <c r="H209" s="176">
        <v>1</v>
      </c>
      <c r="I209" s="177"/>
      <c r="J209" s="178">
        <f>ROUND(I209*H209,2)</f>
        <v>0</v>
      </c>
      <c r="K209" s="174" t="s">
        <v>1</v>
      </c>
      <c r="L209" s="36"/>
      <c r="M209" s="179" t="s">
        <v>1</v>
      </c>
      <c r="N209" s="180" t="s">
        <v>38</v>
      </c>
      <c r="O209" s="74"/>
      <c r="P209" s="181">
        <f>O209*H209</f>
        <v>0</v>
      </c>
      <c r="Q209" s="181">
        <v>0</v>
      </c>
      <c r="R209" s="181">
        <f>Q209*H209</f>
        <v>0</v>
      </c>
      <c r="S209" s="181">
        <v>0</v>
      </c>
      <c r="T209" s="182">
        <f>S209*H209</f>
        <v>0</v>
      </c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R209" s="183" t="s">
        <v>130</v>
      </c>
      <c r="AT209" s="183" t="s">
        <v>132</v>
      </c>
      <c r="AU209" s="183" t="s">
        <v>80</v>
      </c>
      <c r="AY209" s="16" t="s">
        <v>131</v>
      </c>
      <c r="BE209" s="184">
        <f>IF(N209="základní",J209,0)</f>
        <v>0</v>
      </c>
      <c r="BF209" s="184">
        <f>IF(N209="snížená",J209,0)</f>
        <v>0</v>
      </c>
      <c r="BG209" s="184">
        <f>IF(N209="zákl. přenesená",J209,0)</f>
        <v>0</v>
      </c>
      <c r="BH209" s="184">
        <f>IF(N209="sníž. přenesená",J209,0)</f>
        <v>0</v>
      </c>
      <c r="BI209" s="184">
        <f>IF(N209="nulová",J209,0)</f>
        <v>0</v>
      </c>
      <c r="BJ209" s="16" t="s">
        <v>80</v>
      </c>
      <c r="BK209" s="184">
        <f>ROUND(I209*H209,2)</f>
        <v>0</v>
      </c>
      <c r="BL209" s="16" t="s">
        <v>130</v>
      </c>
      <c r="BM209" s="183" t="s">
        <v>2015</v>
      </c>
    </row>
    <row r="210" s="2" customFormat="1">
      <c r="A210" s="35"/>
      <c r="B210" s="36"/>
      <c r="C210" s="35"/>
      <c r="D210" s="185" t="s">
        <v>138</v>
      </c>
      <c r="E210" s="35"/>
      <c r="F210" s="186" t="s">
        <v>2013</v>
      </c>
      <c r="G210" s="35"/>
      <c r="H210" s="35"/>
      <c r="I210" s="187"/>
      <c r="J210" s="35"/>
      <c r="K210" s="35"/>
      <c r="L210" s="36"/>
      <c r="M210" s="188"/>
      <c r="N210" s="189"/>
      <c r="O210" s="74"/>
      <c r="P210" s="74"/>
      <c r="Q210" s="74"/>
      <c r="R210" s="74"/>
      <c r="S210" s="74"/>
      <c r="T210" s="75"/>
      <c r="U210" s="35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  <c r="AT210" s="16" t="s">
        <v>138</v>
      </c>
      <c r="AU210" s="16" t="s">
        <v>80</v>
      </c>
    </row>
    <row r="211" s="2" customFormat="1" ht="21.75" customHeight="1">
      <c r="A211" s="35"/>
      <c r="B211" s="171"/>
      <c r="C211" s="172" t="s">
        <v>703</v>
      </c>
      <c r="D211" s="172" t="s">
        <v>132</v>
      </c>
      <c r="E211" s="173" t="s">
        <v>2016</v>
      </c>
      <c r="F211" s="174" t="s">
        <v>2017</v>
      </c>
      <c r="G211" s="175" t="s">
        <v>446</v>
      </c>
      <c r="H211" s="176">
        <v>1.972</v>
      </c>
      <c r="I211" s="177"/>
      <c r="J211" s="178">
        <f>ROUND(I211*H211,2)</f>
        <v>0</v>
      </c>
      <c r="K211" s="174" t="s">
        <v>1</v>
      </c>
      <c r="L211" s="36"/>
      <c r="M211" s="179" t="s">
        <v>1</v>
      </c>
      <c r="N211" s="180" t="s">
        <v>38</v>
      </c>
      <c r="O211" s="74"/>
      <c r="P211" s="181">
        <f>O211*H211</f>
        <v>0</v>
      </c>
      <c r="Q211" s="181">
        <v>0</v>
      </c>
      <c r="R211" s="181">
        <f>Q211*H211</f>
        <v>0</v>
      </c>
      <c r="S211" s="181">
        <v>0</v>
      </c>
      <c r="T211" s="182">
        <f>S211*H211</f>
        <v>0</v>
      </c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R211" s="183" t="s">
        <v>130</v>
      </c>
      <c r="AT211" s="183" t="s">
        <v>132</v>
      </c>
      <c r="AU211" s="183" t="s">
        <v>80</v>
      </c>
      <c r="AY211" s="16" t="s">
        <v>131</v>
      </c>
      <c r="BE211" s="184">
        <f>IF(N211="základní",J211,0)</f>
        <v>0</v>
      </c>
      <c r="BF211" s="184">
        <f>IF(N211="snížená",J211,0)</f>
        <v>0</v>
      </c>
      <c r="BG211" s="184">
        <f>IF(N211="zákl. přenesená",J211,0)</f>
        <v>0</v>
      </c>
      <c r="BH211" s="184">
        <f>IF(N211="sníž. přenesená",J211,0)</f>
        <v>0</v>
      </c>
      <c r="BI211" s="184">
        <f>IF(N211="nulová",J211,0)</f>
        <v>0</v>
      </c>
      <c r="BJ211" s="16" t="s">
        <v>80</v>
      </c>
      <c r="BK211" s="184">
        <f>ROUND(I211*H211,2)</f>
        <v>0</v>
      </c>
      <c r="BL211" s="16" t="s">
        <v>130</v>
      </c>
      <c r="BM211" s="183" t="s">
        <v>2018</v>
      </c>
    </row>
    <row r="212" s="2" customFormat="1">
      <c r="A212" s="35"/>
      <c r="B212" s="36"/>
      <c r="C212" s="35"/>
      <c r="D212" s="185" t="s">
        <v>138</v>
      </c>
      <c r="E212" s="35"/>
      <c r="F212" s="186" t="s">
        <v>2017</v>
      </c>
      <c r="G212" s="35"/>
      <c r="H212" s="35"/>
      <c r="I212" s="187"/>
      <c r="J212" s="35"/>
      <c r="K212" s="35"/>
      <c r="L212" s="36"/>
      <c r="M212" s="188"/>
      <c r="N212" s="189"/>
      <c r="O212" s="74"/>
      <c r="P212" s="74"/>
      <c r="Q212" s="74"/>
      <c r="R212" s="74"/>
      <c r="S212" s="74"/>
      <c r="T212" s="75"/>
      <c r="U212" s="35"/>
      <c r="V212" s="35"/>
      <c r="W212" s="35"/>
      <c r="X212" s="35"/>
      <c r="Y212" s="35"/>
      <c r="Z212" s="35"/>
      <c r="AA212" s="35"/>
      <c r="AB212" s="35"/>
      <c r="AC212" s="35"/>
      <c r="AD212" s="35"/>
      <c r="AE212" s="35"/>
      <c r="AT212" s="16" t="s">
        <v>138</v>
      </c>
      <c r="AU212" s="16" t="s">
        <v>80</v>
      </c>
    </row>
    <row r="213" s="2" customFormat="1" ht="16.5" customHeight="1">
      <c r="A213" s="35"/>
      <c r="B213" s="171"/>
      <c r="C213" s="172" t="s">
        <v>709</v>
      </c>
      <c r="D213" s="172" t="s">
        <v>132</v>
      </c>
      <c r="E213" s="173" t="s">
        <v>2019</v>
      </c>
      <c r="F213" s="174" t="s">
        <v>2020</v>
      </c>
      <c r="G213" s="175" t="s">
        <v>535</v>
      </c>
      <c r="H213" s="176">
        <v>1</v>
      </c>
      <c r="I213" s="177"/>
      <c r="J213" s="178">
        <f>ROUND(I213*H213,2)</f>
        <v>0</v>
      </c>
      <c r="K213" s="174" t="s">
        <v>1</v>
      </c>
      <c r="L213" s="36"/>
      <c r="M213" s="179" t="s">
        <v>1</v>
      </c>
      <c r="N213" s="180" t="s">
        <v>38</v>
      </c>
      <c r="O213" s="74"/>
      <c r="P213" s="181">
        <f>O213*H213</f>
        <v>0</v>
      </c>
      <c r="Q213" s="181">
        <v>0</v>
      </c>
      <c r="R213" s="181">
        <f>Q213*H213</f>
        <v>0</v>
      </c>
      <c r="S213" s="181">
        <v>0</v>
      </c>
      <c r="T213" s="182">
        <f>S213*H213</f>
        <v>0</v>
      </c>
      <c r="U213" s="35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R213" s="183" t="s">
        <v>130</v>
      </c>
      <c r="AT213" s="183" t="s">
        <v>132</v>
      </c>
      <c r="AU213" s="183" t="s">
        <v>80</v>
      </c>
      <c r="AY213" s="16" t="s">
        <v>131</v>
      </c>
      <c r="BE213" s="184">
        <f>IF(N213="základní",J213,0)</f>
        <v>0</v>
      </c>
      <c r="BF213" s="184">
        <f>IF(N213="snížená",J213,0)</f>
        <v>0</v>
      </c>
      <c r="BG213" s="184">
        <f>IF(N213="zákl. přenesená",J213,0)</f>
        <v>0</v>
      </c>
      <c r="BH213" s="184">
        <f>IF(N213="sníž. přenesená",J213,0)</f>
        <v>0</v>
      </c>
      <c r="BI213" s="184">
        <f>IF(N213="nulová",J213,0)</f>
        <v>0</v>
      </c>
      <c r="BJ213" s="16" t="s">
        <v>80</v>
      </c>
      <c r="BK213" s="184">
        <f>ROUND(I213*H213,2)</f>
        <v>0</v>
      </c>
      <c r="BL213" s="16" t="s">
        <v>130</v>
      </c>
      <c r="BM213" s="183" t="s">
        <v>2021</v>
      </c>
    </row>
    <row r="214" s="2" customFormat="1">
      <c r="A214" s="35"/>
      <c r="B214" s="36"/>
      <c r="C214" s="35"/>
      <c r="D214" s="185" t="s">
        <v>138</v>
      </c>
      <c r="E214" s="35"/>
      <c r="F214" s="186" t="s">
        <v>2020</v>
      </c>
      <c r="G214" s="35"/>
      <c r="H214" s="35"/>
      <c r="I214" s="187"/>
      <c r="J214" s="35"/>
      <c r="K214" s="35"/>
      <c r="L214" s="36"/>
      <c r="M214" s="188"/>
      <c r="N214" s="189"/>
      <c r="O214" s="74"/>
      <c r="P214" s="74"/>
      <c r="Q214" s="74"/>
      <c r="R214" s="74"/>
      <c r="S214" s="74"/>
      <c r="T214" s="75"/>
      <c r="U214" s="35"/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  <c r="AT214" s="16" t="s">
        <v>138</v>
      </c>
      <c r="AU214" s="16" t="s">
        <v>80</v>
      </c>
    </row>
    <row r="215" s="11" customFormat="1" ht="25.92" customHeight="1">
      <c r="A215" s="11"/>
      <c r="B215" s="160"/>
      <c r="C215" s="11"/>
      <c r="D215" s="161" t="s">
        <v>72</v>
      </c>
      <c r="E215" s="162" t="s">
        <v>1710</v>
      </c>
      <c r="F215" s="162" t="s">
        <v>2022</v>
      </c>
      <c r="G215" s="11"/>
      <c r="H215" s="11"/>
      <c r="I215" s="163"/>
      <c r="J215" s="164">
        <f>BK215</f>
        <v>0</v>
      </c>
      <c r="K215" s="11"/>
      <c r="L215" s="160"/>
      <c r="M215" s="165"/>
      <c r="N215" s="166"/>
      <c r="O215" s="166"/>
      <c r="P215" s="167">
        <f>SUM(P216:P217)</f>
        <v>0</v>
      </c>
      <c r="Q215" s="166"/>
      <c r="R215" s="167">
        <f>SUM(R216:R217)</f>
        <v>0</v>
      </c>
      <c r="S215" s="166"/>
      <c r="T215" s="168">
        <f>SUM(T216:T217)</f>
        <v>0</v>
      </c>
      <c r="U215" s="11"/>
      <c r="V215" s="11"/>
      <c r="W215" s="11"/>
      <c r="X215" s="11"/>
      <c r="Y215" s="11"/>
      <c r="Z215" s="11"/>
      <c r="AA215" s="11"/>
      <c r="AB215" s="11"/>
      <c r="AC215" s="11"/>
      <c r="AD215" s="11"/>
      <c r="AE215" s="11"/>
      <c r="AR215" s="161" t="s">
        <v>130</v>
      </c>
      <c r="AT215" s="169" t="s">
        <v>72</v>
      </c>
      <c r="AU215" s="169" t="s">
        <v>73</v>
      </c>
      <c r="AY215" s="161" t="s">
        <v>131</v>
      </c>
      <c r="BK215" s="170">
        <f>SUM(BK216:BK217)</f>
        <v>0</v>
      </c>
    </row>
    <row r="216" s="2" customFormat="1" ht="16.5" customHeight="1">
      <c r="A216" s="35"/>
      <c r="B216" s="171"/>
      <c r="C216" s="172" t="s">
        <v>713</v>
      </c>
      <c r="D216" s="172" t="s">
        <v>132</v>
      </c>
      <c r="E216" s="173" t="s">
        <v>2023</v>
      </c>
      <c r="F216" s="174" t="s">
        <v>2024</v>
      </c>
      <c r="G216" s="175" t="s">
        <v>434</v>
      </c>
      <c r="H216" s="176">
        <v>17.440000000000001</v>
      </c>
      <c r="I216" s="177"/>
      <c r="J216" s="178">
        <f>ROUND(I216*H216,2)</f>
        <v>0</v>
      </c>
      <c r="K216" s="174" t="s">
        <v>1</v>
      </c>
      <c r="L216" s="36"/>
      <c r="M216" s="179" t="s">
        <v>1</v>
      </c>
      <c r="N216" s="180" t="s">
        <v>38</v>
      </c>
      <c r="O216" s="74"/>
      <c r="P216" s="181">
        <f>O216*H216</f>
        <v>0</v>
      </c>
      <c r="Q216" s="181">
        <v>0</v>
      </c>
      <c r="R216" s="181">
        <f>Q216*H216</f>
        <v>0</v>
      </c>
      <c r="S216" s="181">
        <v>0</v>
      </c>
      <c r="T216" s="182">
        <f>S216*H216</f>
        <v>0</v>
      </c>
      <c r="U216" s="35"/>
      <c r="V216" s="35"/>
      <c r="W216" s="35"/>
      <c r="X216" s="35"/>
      <c r="Y216" s="35"/>
      <c r="Z216" s="35"/>
      <c r="AA216" s="35"/>
      <c r="AB216" s="35"/>
      <c r="AC216" s="35"/>
      <c r="AD216" s="35"/>
      <c r="AE216" s="35"/>
      <c r="AR216" s="183" t="s">
        <v>130</v>
      </c>
      <c r="AT216" s="183" t="s">
        <v>132</v>
      </c>
      <c r="AU216" s="183" t="s">
        <v>80</v>
      </c>
      <c r="AY216" s="16" t="s">
        <v>131</v>
      </c>
      <c r="BE216" s="184">
        <f>IF(N216="základní",J216,0)</f>
        <v>0</v>
      </c>
      <c r="BF216" s="184">
        <f>IF(N216="snížená",J216,0)</f>
        <v>0</v>
      </c>
      <c r="BG216" s="184">
        <f>IF(N216="zákl. přenesená",J216,0)</f>
        <v>0</v>
      </c>
      <c r="BH216" s="184">
        <f>IF(N216="sníž. přenesená",J216,0)</f>
        <v>0</v>
      </c>
      <c r="BI216" s="184">
        <f>IF(N216="nulová",J216,0)</f>
        <v>0</v>
      </c>
      <c r="BJ216" s="16" t="s">
        <v>80</v>
      </c>
      <c r="BK216" s="184">
        <f>ROUND(I216*H216,2)</f>
        <v>0</v>
      </c>
      <c r="BL216" s="16" t="s">
        <v>130</v>
      </c>
      <c r="BM216" s="183" t="s">
        <v>2025</v>
      </c>
    </row>
    <row r="217" s="2" customFormat="1">
      <c r="A217" s="35"/>
      <c r="B217" s="36"/>
      <c r="C217" s="35"/>
      <c r="D217" s="185" t="s">
        <v>138</v>
      </c>
      <c r="E217" s="35"/>
      <c r="F217" s="186" t="s">
        <v>2024</v>
      </c>
      <c r="G217" s="35"/>
      <c r="H217" s="35"/>
      <c r="I217" s="187"/>
      <c r="J217" s="35"/>
      <c r="K217" s="35"/>
      <c r="L217" s="36"/>
      <c r="M217" s="188"/>
      <c r="N217" s="189"/>
      <c r="O217" s="74"/>
      <c r="P217" s="74"/>
      <c r="Q217" s="74"/>
      <c r="R217" s="74"/>
      <c r="S217" s="74"/>
      <c r="T217" s="75"/>
      <c r="U217" s="35"/>
      <c r="V217" s="35"/>
      <c r="W217" s="35"/>
      <c r="X217" s="35"/>
      <c r="Y217" s="35"/>
      <c r="Z217" s="35"/>
      <c r="AA217" s="35"/>
      <c r="AB217" s="35"/>
      <c r="AC217" s="35"/>
      <c r="AD217" s="35"/>
      <c r="AE217" s="35"/>
      <c r="AT217" s="16" t="s">
        <v>138</v>
      </c>
      <c r="AU217" s="16" t="s">
        <v>80</v>
      </c>
    </row>
    <row r="218" s="11" customFormat="1" ht="25.92" customHeight="1">
      <c r="A218" s="11"/>
      <c r="B218" s="160"/>
      <c r="C218" s="11"/>
      <c r="D218" s="161" t="s">
        <v>72</v>
      </c>
      <c r="E218" s="162" t="s">
        <v>1754</v>
      </c>
      <c r="F218" s="162" t="s">
        <v>2026</v>
      </c>
      <c r="G218" s="11"/>
      <c r="H218" s="11"/>
      <c r="I218" s="163"/>
      <c r="J218" s="164">
        <f>BK218</f>
        <v>0</v>
      </c>
      <c r="K218" s="11"/>
      <c r="L218" s="160"/>
      <c r="M218" s="165"/>
      <c r="N218" s="166"/>
      <c r="O218" s="166"/>
      <c r="P218" s="167">
        <f>SUM(P219:P220)</f>
        <v>0</v>
      </c>
      <c r="Q218" s="166"/>
      <c r="R218" s="167">
        <f>SUM(R219:R220)</f>
        <v>0</v>
      </c>
      <c r="S218" s="166"/>
      <c r="T218" s="168">
        <f>SUM(T219:T220)</f>
        <v>0</v>
      </c>
      <c r="U218" s="11"/>
      <c r="V218" s="11"/>
      <c r="W218" s="11"/>
      <c r="X218" s="11"/>
      <c r="Y218" s="11"/>
      <c r="Z218" s="11"/>
      <c r="AA218" s="11"/>
      <c r="AB218" s="11"/>
      <c r="AC218" s="11"/>
      <c r="AD218" s="11"/>
      <c r="AE218" s="11"/>
      <c r="AR218" s="161" t="s">
        <v>130</v>
      </c>
      <c r="AT218" s="169" t="s">
        <v>72</v>
      </c>
      <c r="AU218" s="169" t="s">
        <v>73</v>
      </c>
      <c r="AY218" s="161" t="s">
        <v>131</v>
      </c>
      <c r="BK218" s="170">
        <f>SUM(BK219:BK220)</f>
        <v>0</v>
      </c>
    </row>
    <row r="219" s="2" customFormat="1" ht="16.5" customHeight="1">
      <c r="A219" s="35"/>
      <c r="B219" s="171"/>
      <c r="C219" s="172" t="s">
        <v>717</v>
      </c>
      <c r="D219" s="172" t="s">
        <v>132</v>
      </c>
      <c r="E219" s="173" t="s">
        <v>2027</v>
      </c>
      <c r="F219" s="174" t="s">
        <v>2028</v>
      </c>
      <c r="G219" s="175" t="s">
        <v>434</v>
      </c>
      <c r="H219" s="176">
        <v>1.2869999999999999</v>
      </c>
      <c r="I219" s="177"/>
      <c r="J219" s="178">
        <f>ROUND(I219*H219,2)</f>
        <v>0</v>
      </c>
      <c r="K219" s="174" t="s">
        <v>1</v>
      </c>
      <c r="L219" s="36"/>
      <c r="M219" s="179" t="s">
        <v>1</v>
      </c>
      <c r="N219" s="180" t="s">
        <v>38</v>
      </c>
      <c r="O219" s="74"/>
      <c r="P219" s="181">
        <f>O219*H219</f>
        <v>0</v>
      </c>
      <c r="Q219" s="181">
        <v>0</v>
      </c>
      <c r="R219" s="181">
        <f>Q219*H219</f>
        <v>0</v>
      </c>
      <c r="S219" s="181">
        <v>0</v>
      </c>
      <c r="T219" s="182">
        <f>S219*H219</f>
        <v>0</v>
      </c>
      <c r="U219" s="35"/>
      <c r="V219" s="35"/>
      <c r="W219" s="35"/>
      <c r="X219" s="35"/>
      <c r="Y219" s="35"/>
      <c r="Z219" s="35"/>
      <c r="AA219" s="35"/>
      <c r="AB219" s="35"/>
      <c r="AC219" s="35"/>
      <c r="AD219" s="35"/>
      <c r="AE219" s="35"/>
      <c r="AR219" s="183" t="s">
        <v>130</v>
      </c>
      <c r="AT219" s="183" t="s">
        <v>132</v>
      </c>
      <c r="AU219" s="183" t="s">
        <v>80</v>
      </c>
      <c r="AY219" s="16" t="s">
        <v>131</v>
      </c>
      <c r="BE219" s="184">
        <f>IF(N219="základní",J219,0)</f>
        <v>0</v>
      </c>
      <c r="BF219" s="184">
        <f>IF(N219="snížená",J219,0)</f>
        <v>0</v>
      </c>
      <c r="BG219" s="184">
        <f>IF(N219="zákl. přenesená",J219,0)</f>
        <v>0</v>
      </c>
      <c r="BH219" s="184">
        <f>IF(N219="sníž. přenesená",J219,0)</f>
        <v>0</v>
      </c>
      <c r="BI219" s="184">
        <f>IF(N219="nulová",J219,0)</f>
        <v>0</v>
      </c>
      <c r="BJ219" s="16" t="s">
        <v>80</v>
      </c>
      <c r="BK219" s="184">
        <f>ROUND(I219*H219,2)</f>
        <v>0</v>
      </c>
      <c r="BL219" s="16" t="s">
        <v>130</v>
      </c>
      <c r="BM219" s="183" t="s">
        <v>2029</v>
      </c>
    </row>
    <row r="220" s="2" customFormat="1">
      <c r="A220" s="35"/>
      <c r="B220" s="36"/>
      <c r="C220" s="35"/>
      <c r="D220" s="185" t="s">
        <v>138</v>
      </c>
      <c r="E220" s="35"/>
      <c r="F220" s="186" t="s">
        <v>2028</v>
      </c>
      <c r="G220" s="35"/>
      <c r="H220" s="35"/>
      <c r="I220" s="187"/>
      <c r="J220" s="35"/>
      <c r="K220" s="35"/>
      <c r="L220" s="36"/>
      <c r="M220" s="188"/>
      <c r="N220" s="189"/>
      <c r="O220" s="74"/>
      <c r="P220" s="74"/>
      <c r="Q220" s="74"/>
      <c r="R220" s="74"/>
      <c r="S220" s="74"/>
      <c r="T220" s="75"/>
      <c r="U220" s="35"/>
      <c r="V220" s="35"/>
      <c r="W220" s="35"/>
      <c r="X220" s="35"/>
      <c r="Y220" s="35"/>
      <c r="Z220" s="35"/>
      <c r="AA220" s="35"/>
      <c r="AB220" s="35"/>
      <c r="AC220" s="35"/>
      <c r="AD220" s="35"/>
      <c r="AE220" s="35"/>
      <c r="AT220" s="16" t="s">
        <v>138</v>
      </c>
      <c r="AU220" s="16" t="s">
        <v>80</v>
      </c>
    </row>
    <row r="221" s="11" customFormat="1" ht="25.92" customHeight="1">
      <c r="A221" s="11"/>
      <c r="B221" s="160"/>
      <c r="C221" s="11"/>
      <c r="D221" s="161" t="s">
        <v>72</v>
      </c>
      <c r="E221" s="162" t="s">
        <v>1774</v>
      </c>
      <c r="F221" s="162" t="s">
        <v>2030</v>
      </c>
      <c r="G221" s="11"/>
      <c r="H221" s="11"/>
      <c r="I221" s="163"/>
      <c r="J221" s="164">
        <f>BK221</f>
        <v>0</v>
      </c>
      <c r="K221" s="11"/>
      <c r="L221" s="160"/>
      <c r="M221" s="165"/>
      <c r="N221" s="166"/>
      <c r="O221" s="166"/>
      <c r="P221" s="167">
        <f>SUM(P222:P223)</f>
        <v>0</v>
      </c>
      <c r="Q221" s="166"/>
      <c r="R221" s="167">
        <f>SUM(R222:R223)</f>
        <v>0</v>
      </c>
      <c r="S221" s="166"/>
      <c r="T221" s="168">
        <f>SUM(T222:T223)</f>
        <v>0</v>
      </c>
      <c r="U221" s="11"/>
      <c r="V221" s="11"/>
      <c r="W221" s="11"/>
      <c r="X221" s="11"/>
      <c r="Y221" s="11"/>
      <c r="Z221" s="11"/>
      <c r="AA221" s="11"/>
      <c r="AB221" s="11"/>
      <c r="AC221" s="11"/>
      <c r="AD221" s="11"/>
      <c r="AE221" s="11"/>
      <c r="AR221" s="161" t="s">
        <v>130</v>
      </c>
      <c r="AT221" s="169" t="s">
        <v>72</v>
      </c>
      <c r="AU221" s="169" t="s">
        <v>73</v>
      </c>
      <c r="AY221" s="161" t="s">
        <v>131</v>
      </c>
      <c r="BK221" s="170">
        <f>SUM(BK222:BK223)</f>
        <v>0</v>
      </c>
    </row>
    <row r="222" s="2" customFormat="1" ht="21.75" customHeight="1">
      <c r="A222" s="35"/>
      <c r="B222" s="171"/>
      <c r="C222" s="172" t="s">
        <v>227</v>
      </c>
      <c r="D222" s="172" t="s">
        <v>132</v>
      </c>
      <c r="E222" s="173" t="s">
        <v>2031</v>
      </c>
      <c r="F222" s="174" t="s">
        <v>2032</v>
      </c>
      <c r="G222" s="175" t="s">
        <v>495</v>
      </c>
      <c r="H222" s="176">
        <v>24.683</v>
      </c>
      <c r="I222" s="177"/>
      <c r="J222" s="178">
        <f>ROUND(I222*H222,2)</f>
        <v>0</v>
      </c>
      <c r="K222" s="174" t="s">
        <v>1</v>
      </c>
      <c r="L222" s="36"/>
      <c r="M222" s="179" t="s">
        <v>1</v>
      </c>
      <c r="N222" s="180" t="s">
        <v>38</v>
      </c>
      <c r="O222" s="74"/>
      <c r="P222" s="181">
        <f>O222*H222</f>
        <v>0</v>
      </c>
      <c r="Q222" s="181">
        <v>0</v>
      </c>
      <c r="R222" s="181">
        <f>Q222*H222</f>
        <v>0</v>
      </c>
      <c r="S222" s="181">
        <v>0</v>
      </c>
      <c r="T222" s="182">
        <f>S222*H222</f>
        <v>0</v>
      </c>
      <c r="U222" s="35"/>
      <c r="V222" s="35"/>
      <c r="W222" s="35"/>
      <c r="X222" s="35"/>
      <c r="Y222" s="35"/>
      <c r="Z222" s="35"/>
      <c r="AA222" s="35"/>
      <c r="AB222" s="35"/>
      <c r="AC222" s="35"/>
      <c r="AD222" s="35"/>
      <c r="AE222" s="35"/>
      <c r="AR222" s="183" t="s">
        <v>130</v>
      </c>
      <c r="AT222" s="183" t="s">
        <v>132</v>
      </c>
      <c r="AU222" s="183" t="s">
        <v>80</v>
      </c>
      <c r="AY222" s="16" t="s">
        <v>131</v>
      </c>
      <c r="BE222" s="184">
        <f>IF(N222="základní",J222,0)</f>
        <v>0</v>
      </c>
      <c r="BF222" s="184">
        <f>IF(N222="snížená",J222,0)</f>
        <v>0</v>
      </c>
      <c r="BG222" s="184">
        <f>IF(N222="zákl. přenesená",J222,0)</f>
        <v>0</v>
      </c>
      <c r="BH222" s="184">
        <f>IF(N222="sníž. přenesená",J222,0)</f>
        <v>0</v>
      </c>
      <c r="BI222" s="184">
        <f>IF(N222="nulová",J222,0)</f>
        <v>0</v>
      </c>
      <c r="BJ222" s="16" t="s">
        <v>80</v>
      </c>
      <c r="BK222" s="184">
        <f>ROUND(I222*H222,2)</f>
        <v>0</v>
      </c>
      <c r="BL222" s="16" t="s">
        <v>130</v>
      </c>
      <c r="BM222" s="183" t="s">
        <v>2033</v>
      </c>
    </row>
    <row r="223" s="2" customFormat="1">
      <c r="A223" s="35"/>
      <c r="B223" s="36"/>
      <c r="C223" s="35"/>
      <c r="D223" s="185" t="s">
        <v>138</v>
      </c>
      <c r="E223" s="35"/>
      <c r="F223" s="186" t="s">
        <v>2032</v>
      </c>
      <c r="G223" s="35"/>
      <c r="H223" s="35"/>
      <c r="I223" s="187"/>
      <c r="J223" s="35"/>
      <c r="K223" s="35"/>
      <c r="L223" s="36"/>
      <c r="M223" s="188"/>
      <c r="N223" s="189"/>
      <c r="O223" s="74"/>
      <c r="P223" s="74"/>
      <c r="Q223" s="74"/>
      <c r="R223" s="74"/>
      <c r="S223" s="74"/>
      <c r="T223" s="75"/>
      <c r="U223" s="35"/>
      <c r="V223" s="35"/>
      <c r="W223" s="35"/>
      <c r="X223" s="35"/>
      <c r="Y223" s="35"/>
      <c r="Z223" s="35"/>
      <c r="AA223" s="35"/>
      <c r="AB223" s="35"/>
      <c r="AC223" s="35"/>
      <c r="AD223" s="35"/>
      <c r="AE223" s="35"/>
      <c r="AT223" s="16" t="s">
        <v>138</v>
      </c>
      <c r="AU223" s="16" t="s">
        <v>80</v>
      </c>
    </row>
    <row r="224" s="11" customFormat="1" ht="25.92" customHeight="1">
      <c r="A224" s="11"/>
      <c r="B224" s="160"/>
      <c r="C224" s="11"/>
      <c r="D224" s="161" t="s">
        <v>72</v>
      </c>
      <c r="E224" s="162" t="s">
        <v>2034</v>
      </c>
      <c r="F224" s="162" t="s">
        <v>2035</v>
      </c>
      <c r="G224" s="11"/>
      <c r="H224" s="11"/>
      <c r="I224" s="163"/>
      <c r="J224" s="164">
        <f>BK224</f>
        <v>0</v>
      </c>
      <c r="K224" s="11"/>
      <c r="L224" s="160"/>
      <c r="M224" s="165"/>
      <c r="N224" s="166"/>
      <c r="O224" s="166"/>
      <c r="P224" s="167">
        <f>SUM(P225:P232)</f>
        <v>0</v>
      </c>
      <c r="Q224" s="166"/>
      <c r="R224" s="167">
        <f>SUM(R225:R232)</f>
        <v>0</v>
      </c>
      <c r="S224" s="166"/>
      <c r="T224" s="168">
        <f>SUM(T225:T232)</f>
        <v>0</v>
      </c>
      <c r="U224" s="11"/>
      <c r="V224" s="11"/>
      <c r="W224" s="11"/>
      <c r="X224" s="11"/>
      <c r="Y224" s="11"/>
      <c r="Z224" s="11"/>
      <c r="AA224" s="11"/>
      <c r="AB224" s="11"/>
      <c r="AC224" s="11"/>
      <c r="AD224" s="11"/>
      <c r="AE224" s="11"/>
      <c r="AR224" s="161" t="s">
        <v>130</v>
      </c>
      <c r="AT224" s="169" t="s">
        <v>72</v>
      </c>
      <c r="AU224" s="169" t="s">
        <v>73</v>
      </c>
      <c r="AY224" s="161" t="s">
        <v>131</v>
      </c>
      <c r="BK224" s="170">
        <f>SUM(BK225:BK232)</f>
        <v>0</v>
      </c>
    </row>
    <row r="225" s="2" customFormat="1" ht="16.5" customHeight="1">
      <c r="A225" s="35"/>
      <c r="B225" s="171"/>
      <c r="C225" s="172" t="s">
        <v>724</v>
      </c>
      <c r="D225" s="172" t="s">
        <v>132</v>
      </c>
      <c r="E225" s="173" t="s">
        <v>2036</v>
      </c>
      <c r="F225" s="174" t="s">
        <v>2037</v>
      </c>
      <c r="G225" s="175" t="s">
        <v>495</v>
      </c>
      <c r="H225" s="176">
        <v>6.6760000000000002</v>
      </c>
      <c r="I225" s="177"/>
      <c r="J225" s="178">
        <f>ROUND(I225*H225,2)</f>
        <v>0</v>
      </c>
      <c r="K225" s="174" t="s">
        <v>1</v>
      </c>
      <c r="L225" s="36"/>
      <c r="M225" s="179" t="s">
        <v>1</v>
      </c>
      <c r="N225" s="180" t="s">
        <v>38</v>
      </c>
      <c r="O225" s="74"/>
      <c r="P225" s="181">
        <f>O225*H225</f>
        <v>0</v>
      </c>
      <c r="Q225" s="181">
        <v>0</v>
      </c>
      <c r="R225" s="181">
        <f>Q225*H225</f>
        <v>0</v>
      </c>
      <c r="S225" s="181">
        <v>0</v>
      </c>
      <c r="T225" s="182">
        <f>S225*H225</f>
        <v>0</v>
      </c>
      <c r="U225" s="35"/>
      <c r="V225" s="35"/>
      <c r="W225" s="35"/>
      <c r="X225" s="35"/>
      <c r="Y225" s="35"/>
      <c r="Z225" s="35"/>
      <c r="AA225" s="35"/>
      <c r="AB225" s="35"/>
      <c r="AC225" s="35"/>
      <c r="AD225" s="35"/>
      <c r="AE225" s="35"/>
      <c r="AR225" s="183" t="s">
        <v>130</v>
      </c>
      <c r="AT225" s="183" t="s">
        <v>132</v>
      </c>
      <c r="AU225" s="183" t="s">
        <v>80</v>
      </c>
      <c r="AY225" s="16" t="s">
        <v>131</v>
      </c>
      <c r="BE225" s="184">
        <f>IF(N225="základní",J225,0)</f>
        <v>0</v>
      </c>
      <c r="BF225" s="184">
        <f>IF(N225="snížená",J225,0)</f>
        <v>0</v>
      </c>
      <c r="BG225" s="184">
        <f>IF(N225="zákl. přenesená",J225,0)</f>
        <v>0</v>
      </c>
      <c r="BH225" s="184">
        <f>IF(N225="sníž. přenesená",J225,0)</f>
        <v>0</v>
      </c>
      <c r="BI225" s="184">
        <f>IF(N225="nulová",J225,0)</f>
        <v>0</v>
      </c>
      <c r="BJ225" s="16" t="s">
        <v>80</v>
      </c>
      <c r="BK225" s="184">
        <f>ROUND(I225*H225,2)</f>
        <v>0</v>
      </c>
      <c r="BL225" s="16" t="s">
        <v>130</v>
      </c>
      <c r="BM225" s="183" t="s">
        <v>2038</v>
      </c>
    </row>
    <row r="226" s="2" customFormat="1">
      <c r="A226" s="35"/>
      <c r="B226" s="36"/>
      <c r="C226" s="35"/>
      <c r="D226" s="185" t="s">
        <v>138</v>
      </c>
      <c r="E226" s="35"/>
      <c r="F226" s="186" t="s">
        <v>2037</v>
      </c>
      <c r="G226" s="35"/>
      <c r="H226" s="35"/>
      <c r="I226" s="187"/>
      <c r="J226" s="35"/>
      <c r="K226" s="35"/>
      <c r="L226" s="36"/>
      <c r="M226" s="188"/>
      <c r="N226" s="189"/>
      <c r="O226" s="74"/>
      <c r="P226" s="74"/>
      <c r="Q226" s="74"/>
      <c r="R226" s="74"/>
      <c r="S226" s="74"/>
      <c r="T226" s="75"/>
      <c r="U226" s="35"/>
      <c r="V226" s="35"/>
      <c r="W226" s="35"/>
      <c r="X226" s="35"/>
      <c r="Y226" s="35"/>
      <c r="Z226" s="35"/>
      <c r="AA226" s="35"/>
      <c r="AB226" s="35"/>
      <c r="AC226" s="35"/>
      <c r="AD226" s="35"/>
      <c r="AE226" s="35"/>
      <c r="AT226" s="16" t="s">
        <v>138</v>
      </c>
      <c r="AU226" s="16" t="s">
        <v>80</v>
      </c>
    </row>
    <row r="227" s="2" customFormat="1" ht="21.75" customHeight="1">
      <c r="A227" s="35"/>
      <c r="B227" s="171"/>
      <c r="C227" s="172" t="s">
        <v>735</v>
      </c>
      <c r="D227" s="172" t="s">
        <v>132</v>
      </c>
      <c r="E227" s="173" t="s">
        <v>2039</v>
      </c>
      <c r="F227" s="174" t="s">
        <v>2040</v>
      </c>
      <c r="G227" s="175" t="s">
        <v>495</v>
      </c>
      <c r="H227" s="176">
        <v>60.079999999999998</v>
      </c>
      <c r="I227" s="177"/>
      <c r="J227" s="178">
        <f>ROUND(I227*H227,2)</f>
        <v>0</v>
      </c>
      <c r="K227" s="174" t="s">
        <v>1</v>
      </c>
      <c r="L227" s="36"/>
      <c r="M227" s="179" t="s">
        <v>1</v>
      </c>
      <c r="N227" s="180" t="s">
        <v>38</v>
      </c>
      <c r="O227" s="74"/>
      <c r="P227" s="181">
        <f>O227*H227</f>
        <v>0</v>
      </c>
      <c r="Q227" s="181">
        <v>0</v>
      </c>
      <c r="R227" s="181">
        <f>Q227*H227</f>
        <v>0</v>
      </c>
      <c r="S227" s="181">
        <v>0</v>
      </c>
      <c r="T227" s="182">
        <f>S227*H227</f>
        <v>0</v>
      </c>
      <c r="U227" s="35"/>
      <c r="V227" s="35"/>
      <c r="W227" s="35"/>
      <c r="X227" s="35"/>
      <c r="Y227" s="35"/>
      <c r="Z227" s="35"/>
      <c r="AA227" s="35"/>
      <c r="AB227" s="35"/>
      <c r="AC227" s="35"/>
      <c r="AD227" s="35"/>
      <c r="AE227" s="35"/>
      <c r="AR227" s="183" t="s">
        <v>130</v>
      </c>
      <c r="AT227" s="183" t="s">
        <v>132</v>
      </c>
      <c r="AU227" s="183" t="s">
        <v>80</v>
      </c>
      <c r="AY227" s="16" t="s">
        <v>131</v>
      </c>
      <c r="BE227" s="184">
        <f>IF(N227="základní",J227,0)</f>
        <v>0</v>
      </c>
      <c r="BF227" s="184">
        <f>IF(N227="snížená",J227,0)</f>
        <v>0</v>
      </c>
      <c r="BG227" s="184">
        <f>IF(N227="zákl. přenesená",J227,0)</f>
        <v>0</v>
      </c>
      <c r="BH227" s="184">
        <f>IF(N227="sníž. přenesená",J227,0)</f>
        <v>0</v>
      </c>
      <c r="BI227" s="184">
        <f>IF(N227="nulová",J227,0)</f>
        <v>0</v>
      </c>
      <c r="BJ227" s="16" t="s">
        <v>80</v>
      </c>
      <c r="BK227" s="184">
        <f>ROUND(I227*H227,2)</f>
        <v>0</v>
      </c>
      <c r="BL227" s="16" t="s">
        <v>130</v>
      </c>
      <c r="BM227" s="183" t="s">
        <v>2041</v>
      </c>
    </row>
    <row r="228" s="2" customFormat="1">
      <c r="A228" s="35"/>
      <c r="B228" s="36"/>
      <c r="C228" s="35"/>
      <c r="D228" s="185" t="s">
        <v>138</v>
      </c>
      <c r="E228" s="35"/>
      <c r="F228" s="186" t="s">
        <v>2040</v>
      </c>
      <c r="G228" s="35"/>
      <c r="H228" s="35"/>
      <c r="I228" s="187"/>
      <c r="J228" s="35"/>
      <c r="K228" s="35"/>
      <c r="L228" s="36"/>
      <c r="M228" s="188"/>
      <c r="N228" s="189"/>
      <c r="O228" s="74"/>
      <c r="P228" s="74"/>
      <c r="Q228" s="74"/>
      <c r="R228" s="74"/>
      <c r="S228" s="74"/>
      <c r="T228" s="75"/>
      <c r="U228" s="35"/>
      <c r="V228" s="35"/>
      <c r="W228" s="35"/>
      <c r="X228" s="35"/>
      <c r="Y228" s="35"/>
      <c r="Z228" s="35"/>
      <c r="AA228" s="35"/>
      <c r="AB228" s="35"/>
      <c r="AC228" s="35"/>
      <c r="AD228" s="35"/>
      <c r="AE228" s="35"/>
      <c r="AT228" s="16" t="s">
        <v>138</v>
      </c>
      <c r="AU228" s="16" t="s">
        <v>80</v>
      </c>
    </row>
    <row r="229" s="2" customFormat="1" ht="24.15" customHeight="1">
      <c r="A229" s="35"/>
      <c r="B229" s="171"/>
      <c r="C229" s="172" t="s">
        <v>747</v>
      </c>
      <c r="D229" s="172" t="s">
        <v>132</v>
      </c>
      <c r="E229" s="173" t="s">
        <v>2042</v>
      </c>
      <c r="F229" s="174" t="s">
        <v>2043</v>
      </c>
      <c r="G229" s="175" t="s">
        <v>495</v>
      </c>
      <c r="H229" s="176">
        <v>1.8020000000000001</v>
      </c>
      <c r="I229" s="177"/>
      <c r="J229" s="178">
        <f>ROUND(I229*H229,2)</f>
        <v>0</v>
      </c>
      <c r="K229" s="174" t="s">
        <v>1</v>
      </c>
      <c r="L229" s="36"/>
      <c r="M229" s="179" t="s">
        <v>1</v>
      </c>
      <c r="N229" s="180" t="s">
        <v>38</v>
      </c>
      <c r="O229" s="74"/>
      <c r="P229" s="181">
        <f>O229*H229</f>
        <v>0</v>
      </c>
      <c r="Q229" s="181">
        <v>0</v>
      </c>
      <c r="R229" s="181">
        <f>Q229*H229</f>
        <v>0</v>
      </c>
      <c r="S229" s="181">
        <v>0</v>
      </c>
      <c r="T229" s="182">
        <f>S229*H229</f>
        <v>0</v>
      </c>
      <c r="U229" s="35"/>
      <c r="V229" s="35"/>
      <c r="W229" s="35"/>
      <c r="X229" s="35"/>
      <c r="Y229" s="35"/>
      <c r="Z229" s="35"/>
      <c r="AA229" s="35"/>
      <c r="AB229" s="35"/>
      <c r="AC229" s="35"/>
      <c r="AD229" s="35"/>
      <c r="AE229" s="35"/>
      <c r="AR229" s="183" t="s">
        <v>130</v>
      </c>
      <c r="AT229" s="183" t="s">
        <v>132</v>
      </c>
      <c r="AU229" s="183" t="s">
        <v>80</v>
      </c>
      <c r="AY229" s="16" t="s">
        <v>131</v>
      </c>
      <c r="BE229" s="184">
        <f>IF(N229="základní",J229,0)</f>
        <v>0</v>
      </c>
      <c r="BF229" s="184">
        <f>IF(N229="snížená",J229,0)</f>
        <v>0</v>
      </c>
      <c r="BG229" s="184">
        <f>IF(N229="zákl. přenesená",J229,0)</f>
        <v>0</v>
      </c>
      <c r="BH229" s="184">
        <f>IF(N229="sníž. přenesená",J229,0)</f>
        <v>0</v>
      </c>
      <c r="BI229" s="184">
        <f>IF(N229="nulová",J229,0)</f>
        <v>0</v>
      </c>
      <c r="BJ229" s="16" t="s">
        <v>80</v>
      </c>
      <c r="BK229" s="184">
        <f>ROUND(I229*H229,2)</f>
        <v>0</v>
      </c>
      <c r="BL229" s="16" t="s">
        <v>130</v>
      </c>
      <c r="BM229" s="183" t="s">
        <v>2044</v>
      </c>
    </row>
    <row r="230" s="2" customFormat="1">
      <c r="A230" s="35"/>
      <c r="B230" s="36"/>
      <c r="C230" s="35"/>
      <c r="D230" s="185" t="s">
        <v>138</v>
      </c>
      <c r="E230" s="35"/>
      <c r="F230" s="186" t="s">
        <v>2043</v>
      </c>
      <c r="G230" s="35"/>
      <c r="H230" s="35"/>
      <c r="I230" s="187"/>
      <c r="J230" s="35"/>
      <c r="K230" s="35"/>
      <c r="L230" s="36"/>
      <c r="M230" s="188"/>
      <c r="N230" s="189"/>
      <c r="O230" s="74"/>
      <c r="P230" s="74"/>
      <c r="Q230" s="74"/>
      <c r="R230" s="74"/>
      <c r="S230" s="74"/>
      <c r="T230" s="75"/>
      <c r="U230" s="35"/>
      <c r="V230" s="35"/>
      <c r="W230" s="35"/>
      <c r="X230" s="35"/>
      <c r="Y230" s="35"/>
      <c r="Z230" s="35"/>
      <c r="AA230" s="35"/>
      <c r="AB230" s="35"/>
      <c r="AC230" s="35"/>
      <c r="AD230" s="35"/>
      <c r="AE230" s="35"/>
      <c r="AT230" s="16" t="s">
        <v>138</v>
      </c>
      <c r="AU230" s="16" t="s">
        <v>80</v>
      </c>
    </row>
    <row r="231" s="2" customFormat="1" ht="21.75" customHeight="1">
      <c r="A231" s="35"/>
      <c r="B231" s="171"/>
      <c r="C231" s="172" t="s">
        <v>756</v>
      </c>
      <c r="D231" s="172" t="s">
        <v>132</v>
      </c>
      <c r="E231" s="173" t="s">
        <v>2045</v>
      </c>
      <c r="F231" s="174" t="s">
        <v>2046</v>
      </c>
      <c r="G231" s="175" t="s">
        <v>495</v>
      </c>
      <c r="H231" s="176">
        <v>4.8730000000000002</v>
      </c>
      <c r="I231" s="177"/>
      <c r="J231" s="178">
        <f>ROUND(I231*H231,2)</f>
        <v>0</v>
      </c>
      <c r="K231" s="174" t="s">
        <v>1</v>
      </c>
      <c r="L231" s="36"/>
      <c r="M231" s="179" t="s">
        <v>1</v>
      </c>
      <c r="N231" s="180" t="s">
        <v>38</v>
      </c>
      <c r="O231" s="74"/>
      <c r="P231" s="181">
        <f>O231*H231</f>
        <v>0</v>
      </c>
      <c r="Q231" s="181">
        <v>0</v>
      </c>
      <c r="R231" s="181">
        <f>Q231*H231</f>
        <v>0</v>
      </c>
      <c r="S231" s="181">
        <v>0</v>
      </c>
      <c r="T231" s="182">
        <f>S231*H231</f>
        <v>0</v>
      </c>
      <c r="U231" s="35"/>
      <c r="V231" s="35"/>
      <c r="W231" s="35"/>
      <c r="X231" s="35"/>
      <c r="Y231" s="35"/>
      <c r="Z231" s="35"/>
      <c r="AA231" s="35"/>
      <c r="AB231" s="35"/>
      <c r="AC231" s="35"/>
      <c r="AD231" s="35"/>
      <c r="AE231" s="35"/>
      <c r="AR231" s="183" t="s">
        <v>130</v>
      </c>
      <c r="AT231" s="183" t="s">
        <v>132</v>
      </c>
      <c r="AU231" s="183" t="s">
        <v>80</v>
      </c>
      <c r="AY231" s="16" t="s">
        <v>131</v>
      </c>
      <c r="BE231" s="184">
        <f>IF(N231="základní",J231,0)</f>
        <v>0</v>
      </c>
      <c r="BF231" s="184">
        <f>IF(N231="snížená",J231,0)</f>
        <v>0</v>
      </c>
      <c r="BG231" s="184">
        <f>IF(N231="zákl. přenesená",J231,0)</f>
        <v>0</v>
      </c>
      <c r="BH231" s="184">
        <f>IF(N231="sníž. přenesená",J231,0)</f>
        <v>0</v>
      </c>
      <c r="BI231" s="184">
        <f>IF(N231="nulová",J231,0)</f>
        <v>0</v>
      </c>
      <c r="BJ231" s="16" t="s">
        <v>80</v>
      </c>
      <c r="BK231" s="184">
        <f>ROUND(I231*H231,2)</f>
        <v>0</v>
      </c>
      <c r="BL231" s="16" t="s">
        <v>130</v>
      </c>
      <c r="BM231" s="183" t="s">
        <v>2047</v>
      </c>
    </row>
    <row r="232" s="2" customFormat="1">
      <c r="A232" s="35"/>
      <c r="B232" s="36"/>
      <c r="C232" s="35"/>
      <c r="D232" s="185" t="s">
        <v>138</v>
      </c>
      <c r="E232" s="35"/>
      <c r="F232" s="186" t="s">
        <v>2046</v>
      </c>
      <c r="G232" s="35"/>
      <c r="H232" s="35"/>
      <c r="I232" s="187"/>
      <c r="J232" s="35"/>
      <c r="K232" s="35"/>
      <c r="L232" s="36"/>
      <c r="M232" s="191"/>
      <c r="N232" s="192"/>
      <c r="O232" s="193"/>
      <c r="P232" s="193"/>
      <c r="Q232" s="193"/>
      <c r="R232" s="193"/>
      <c r="S232" s="193"/>
      <c r="T232" s="194"/>
      <c r="U232" s="35"/>
      <c r="V232" s="35"/>
      <c r="W232" s="35"/>
      <c r="X232" s="35"/>
      <c r="Y232" s="35"/>
      <c r="Z232" s="35"/>
      <c r="AA232" s="35"/>
      <c r="AB232" s="35"/>
      <c r="AC232" s="35"/>
      <c r="AD232" s="35"/>
      <c r="AE232" s="35"/>
      <c r="AT232" s="16" t="s">
        <v>138</v>
      </c>
      <c r="AU232" s="16" t="s">
        <v>80</v>
      </c>
    </row>
    <row r="233" s="2" customFormat="1" ht="6.96" customHeight="1">
      <c r="A233" s="35"/>
      <c r="B233" s="57"/>
      <c r="C233" s="58"/>
      <c r="D233" s="58"/>
      <c r="E233" s="58"/>
      <c r="F233" s="58"/>
      <c r="G233" s="58"/>
      <c r="H233" s="58"/>
      <c r="I233" s="58"/>
      <c r="J233" s="58"/>
      <c r="K233" s="58"/>
      <c r="L233" s="36"/>
      <c r="M233" s="35"/>
      <c r="O233" s="35"/>
      <c r="P233" s="35"/>
      <c r="Q233" s="35"/>
      <c r="R233" s="35"/>
      <c r="S233" s="35"/>
      <c r="T233" s="35"/>
      <c r="U233" s="35"/>
      <c r="V233" s="35"/>
      <c r="W233" s="35"/>
      <c r="X233" s="35"/>
      <c r="Y233" s="35"/>
      <c r="Z233" s="35"/>
      <c r="AA233" s="35"/>
      <c r="AB233" s="35"/>
      <c r="AC233" s="35"/>
      <c r="AD233" s="35"/>
      <c r="AE233" s="35"/>
    </row>
  </sheetData>
  <autoFilter ref="C129:K232"/>
  <mergeCells count="9">
    <mergeCell ref="E7:H7"/>
    <mergeCell ref="E9:H9"/>
    <mergeCell ref="E18:H18"/>
    <mergeCell ref="E27:H27"/>
    <mergeCell ref="E85:H85"/>
    <mergeCell ref="E87:H87"/>
    <mergeCell ref="E120:H120"/>
    <mergeCell ref="E122:H12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5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102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93</v>
      </c>
    </row>
    <row r="4" s="1" customFormat="1" ht="24.96" customHeight="1">
      <c r="B4" s="19"/>
      <c r="D4" s="20" t="s">
        <v>106</v>
      </c>
      <c r="L4" s="19"/>
      <c r="M4" s="126" t="s">
        <v>10</v>
      </c>
      <c r="AT4" s="16" t="s">
        <v>3</v>
      </c>
    </row>
    <row r="5" s="1" customFormat="1" ht="6.96" customHeight="1">
      <c r="B5" s="19"/>
      <c r="L5" s="19"/>
    </row>
    <row r="6" s="1" customFormat="1" ht="12" customHeight="1">
      <c r="B6" s="19"/>
      <c r="D6" s="29" t="s">
        <v>16</v>
      </c>
      <c r="L6" s="19"/>
    </row>
    <row r="7" s="1" customFormat="1" ht="26.25" customHeight="1">
      <c r="B7" s="19"/>
      <c r="E7" s="127" t="str">
        <f>'Rekapitulace stavby'!K6</f>
        <v>Prodloužení tramvajové trati v ulici Merhautova na sídliště Lesná I. etapa - OBJEKTY SÚS</v>
      </c>
      <c r="F7" s="29"/>
      <c r="G7" s="29"/>
      <c r="H7" s="29"/>
      <c r="L7" s="19"/>
    </row>
    <row r="8" s="2" customFormat="1" ht="12" customHeight="1">
      <c r="A8" s="35"/>
      <c r="B8" s="36"/>
      <c r="C8" s="35"/>
      <c r="D8" s="29" t="s">
        <v>107</v>
      </c>
      <c r="E8" s="35"/>
      <c r="F8" s="35"/>
      <c r="G8" s="35"/>
      <c r="H8" s="35"/>
      <c r="I8" s="35"/>
      <c r="J8" s="35"/>
      <c r="K8" s="35"/>
      <c r="L8" s="52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30" customHeight="1">
      <c r="A9" s="35"/>
      <c r="B9" s="36"/>
      <c r="C9" s="35"/>
      <c r="D9" s="35"/>
      <c r="E9" s="64" t="s">
        <v>2048</v>
      </c>
      <c r="F9" s="35"/>
      <c r="G9" s="35"/>
      <c r="H9" s="35"/>
      <c r="I9" s="35"/>
      <c r="J9" s="35"/>
      <c r="K9" s="35"/>
      <c r="L9" s="52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36"/>
      <c r="C10" s="35"/>
      <c r="D10" s="35"/>
      <c r="E10" s="35"/>
      <c r="F10" s="35"/>
      <c r="G10" s="35"/>
      <c r="H10" s="35"/>
      <c r="I10" s="35"/>
      <c r="J10" s="35"/>
      <c r="K10" s="35"/>
      <c r="L10" s="52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36"/>
      <c r="C11" s="35"/>
      <c r="D11" s="29" t="s">
        <v>18</v>
      </c>
      <c r="E11" s="35"/>
      <c r="F11" s="24" t="s">
        <v>1</v>
      </c>
      <c r="G11" s="35"/>
      <c r="H11" s="35"/>
      <c r="I11" s="29" t="s">
        <v>19</v>
      </c>
      <c r="J11" s="24" t="s">
        <v>1</v>
      </c>
      <c r="K11" s="35"/>
      <c r="L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36"/>
      <c r="C12" s="35"/>
      <c r="D12" s="29" t="s">
        <v>20</v>
      </c>
      <c r="E12" s="35"/>
      <c r="F12" s="24" t="s">
        <v>21</v>
      </c>
      <c r="G12" s="35"/>
      <c r="H12" s="35"/>
      <c r="I12" s="29" t="s">
        <v>22</v>
      </c>
      <c r="J12" s="66" t="str">
        <f>'Rekapitulace stavby'!AN8</f>
        <v>17. 1. 2023</v>
      </c>
      <c r="K12" s="35"/>
      <c r="L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36"/>
      <c r="C13" s="35"/>
      <c r="D13" s="35"/>
      <c r="E13" s="35"/>
      <c r="F13" s="35"/>
      <c r="G13" s="35"/>
      <c r="H13" s="35"/>
      <c r="I13" s="35"/>
      <c r="J13" s="35"/>
      <c r="K13" s="35"/>
      <c r="L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36"/>
      <c r="C14" s="35"/>
      <c r="D14" s="29" t="s">
        <v>24</v>
      </c>
      <c r="E14" s="35"/>
      <c r="F14" s="35"/>
      <c r="G14" s="35"/>
      <c r="H14" s="35"/>
      <c r="I14" s="29" t="s">
        <v>25</v>
      </c>
      <c r="J14" s="24" t="str">
        <f>IF('Rekapitulace stavby'!AN10="","",'Rekapitulace stavby'!AN10)</f>
        <v/>
      </c>
      <c r="K14" s="35"/>
      <c r="L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36"/>
      <c r="C15" s="35"/>
      <c r="D15" s="35"/>
      <c r="E15" s="24" t="str">
        <f>IF('Rekapitulace stavby'!E11="","",'Rekapitulace stavby'!E11)</f>
        <v xml:space="preserve"> </v>
      </c>
      <c r="F15" s="35"/>
      <c r="G15" s="35"/>
      <c r="H15" s="35"/>
      <c r="I15" s="29" t="s">
        <v>26</v>
      </c>
      <c r="J15" s="24" t="str">
        <f>IF('Rekapitulace stavby'!AN11="","",'Rekapitulace stavby'!AN11)</f>
        <v/>
      </c>
      <c r="K15" s="35"/>
      <c r="L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36"/>
      <c r="C16" s="35"/>
      <c r="D16" s="35"/>
      <c r="E16" s="35"/>
      <c r="F16" s="35"/>
      <c r="G16" s="35"/>
      <c r="H16" s="35"/>
      <c r="I16" s="35"/>
      <c r="J16" s="35"/>
      <c r="K16" s="35"/>
      <c r="L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36"/>
      <c r="C17" s="35"/>
      <c r="D17" s="29" t="s">
        <v>27</v>
      </c>
      <c r="E17" s="35"/>
      <c r="F17" s="35"/>
      <c r="G17" s="35"/>
      <c r="H17" s="35"/>
      <c r="I17" s="29" t="s">
        <v>25</v>
      </c>
      <c r="J17" s="30" t="str">
        <f>'Rekapitulace stavby'!AN13</f>
        <v>Vyplň údaj</v>
      </c>
      <c r="K17" s="35"/>
      <c r="L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36"/>
      <c r="C18" s="35"/>
      <c r="D18" s="35"/>
      <c r="E18" s="30" t="str">
        <f>'Rekapitulace stavby'!E14</f>
        <v>Vyplň údaj</v>
      </c>
      <c r="F18" s="24"/>
      <c r="G18" s="24"/>
      <c r="H18" s="24"/>
      <c r="I18" s="29" t="s">
        <v>26</v>
      </c>
      <c r="J18" s="30" t="str">
        <f>'Rekapitulace stavby'!AN14</f>
        <v>Vyplň údaj</v>
      </c>
      <c r="K18" s="35"/>
      <c r="L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36"/>
      <c r="C19" s="35"/>
      <c r="D19" s="35"/>
      <c r="E19" s="35"/>
      <c r="F19" s="35"/>
      <c r="G19" s="35"/>
      <c r="H19" s="35"/>
      <c r="I19" s="35"/>
      <c r="J19" s="35"/>
      <c r="K19" s="35"/>
      <c r="L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36"/>
      <c r="C20" s="35"/>
      <c r="D20" s="29" t="s">
        <v>29</v>
      </c>
      <c r="E20" s="35"/>
      <c r="F20" s="35"/>
      <c r="G20" s="35"/>
      <c r="H20" s="35"/>
      <c r="I20" s="29" t="s">
        <v>25</v>
      </c>
      <c r="J20" s="24" t="str">
        <f>IF('Rekapitulace stavby'!AN16="","",'Rekapitulace stavby'!AN16)</f>
        <v/>
      </c>
      <c r="K20" s="35"/>
      <c r="L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36"/>
      <c r="C21" s="35"/>
      <c r="D21" s="35"/>
      <c r="E21" s="24" t="str">
        <f>IF('Rekapitulace stavby'!E17="","",'Rekapitulace stavby'!E17)</f>
        <v xml:space="preserve"> </v>
      </c>
      <c r="F21" s="35"/>
      <c r="G21" s="35"/>
      <c r="H21" s="35"/>
      <c r="I21" s="29" t="s">
        <v>26</v>
      </c>
      <c r="J21" s="24" t="str">
        <f>IF('Rekapitulace stavby'!AN17="","",'Rekapitulace stavby'!AN17)</f>
        <v/>
      </c>
      <c r="K21" s="35"/>
      <c r="L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36"/>
      <c r="C22" s="35"/>
      <c r="D22" s="35"/>
      <c r="E22" s="35"/>
      <c r="F22" s="35"/>
      <c r="G22" s="35"/>
      <c r="H22" s="35"/>
      <c r="I22" s="35"/>
      <c r="J22" s="35"/>
      <c r="K22" s="35"/>
      <c r="L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36"/>
      <c r="C23" s="35"/>
      <c r="D23" s="29" t="s">
        <v>31</v>
      </c>
      <c r="E23" s="35"/>
      <c r="F23" s="35"/>
      <c r="G23" s="35"/>
      <c r="H23" s="35"/>
      <c r="I23" s="29" t="s">
        <v>25</v>
      </c>
      <c r="J23" s="24" t="str">
        <f>IF('Rekapitulace stavby'!AN19="","",'Rekapitulace stavby'!AN19)</f>
        <v/>
      </c>
      <c r="K23" s="35"/>
      <c r="L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36"/>
      <c r="C24" s="35"/>
      <c r="D24" s="35"/>
      <c r="E24" s="24" t="str">
        <f>IF('Rekapitulace stavby'!E20="","",'Rekapitulace stavby'!E20)</f>
        <v xml:space="preserve"> </v>
      </c>
      <c r="F24" s="35"/>
      <c r="G24" s="35"/>
      <c r="H24" s="35"/>
      <c r="I24" s="29" t="s">
        <v>26</v>
      </c>
      <c r="J24" s="24" t="str">
        <f>IF('Rekapitulace stavby'!AN20="","",'Rekapitulace stavby'!AN20)</f>
        <v/>
      </c>
      <c r="K24" s="35"/>
      <c r="L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36"/>
      <c r="C25" s="35"/>
      <c r="D25" s="35"/>
      <c r="E25" s="35"/>
      <c r="F25" s="35"/>
      <c r="G25" s="35"/>
      <c r="H25" s="35"/>
      <c r="I25" s="35"/>
      <c r="J25" s="35"/>
      <c r="K25" s="35"/>
      <c r="L25" s="52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36"/>
      <c r="C26" s="35"/>
      <c r="D26" s="29" t="s">
        <v>32</v>
      </c>
      <c r="E26" s="35"/>
      <c r="F26" s="35"/>
      <c r="G26" s="35"/>
      <c r="H26" s="35"/>
      <c r="I26" s="35"/>
      <c r="J26" s="35"/>
      <c r="K26" s="35"/>
      <c r="L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28"/>
      <c r="B27" s="129"/>
      <c r="C27" s="128"/>
      <c r="D27" s="128"/>
      <c r="E27" s="33" t="s">
        <v>1</v>
      </c>
      <c r="F27" s="33"/>
      <c r="G27" s="33"/>
      <c r="H27" s="33"/>
      <c r="I27" s="128"/>
      <c r="J27" s="128"/>
      <c r="K27" s="128"/>
      <c r="L27" s="130"/>
      <c r="S27" s="128"/>
      <c r="T27" s="128"/>
      <c r="U27" s="128"/>
      <c r="V27" s="128"/>
      <c r="W27" s="128"/>
      <c r="X27" s="128"/>
      <c r="Y27" s="128"/>
      <c r="Z27" s="128"/>
      <c r="AA27" s="128"/>
      <c r="AB27" s="128"/>
      <c r="AC27" s="128"/>
      <c r="AD27" s="128"/>
      <c r="AE27" s="128"/>
    </row>
    <row r="28" s="2" customFormat="1" ht="6.96" customHeight="1">
      <c r="A28" s="35"/>
      <c r="B28" s="36"/>
      <c r="C28" s="35"/>
      <c r="D28" s="35"/>
      <c r="E28" s="35"/>
      <c r="F28" s="35"/>
      <c r="G28" s="35"/>
      <c r="H28" s="35"/>
      <c r="I28" s="35"/>
      <c r="J28" s="35"/>
      <c r="K28" s="35"/>
      <c r="L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36"/>
      <c r="C29" s="35"/>
      <c r="D29" s="87"/>
      <c r="E29" s="87"/>
      <c r="F29" s="87"/>
      <c r="G29" s="87"/>
      <c r="H29" s="87"/>
      <c r="I29" s="87"/>
      <c r="J29" s="87"/>
      <c r="K29" s="87"/>
      <c r="L29" s="52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36"/>
      <c r="C30" s="35"/>
      <c r="D30" s="131" t="s">
        <v>33</v>
      </c>
      <c r="E30" s="35"/>
      <c r="F30" s="35"/>
      <c r="G30" s="35"/>
      <c r="H30" s="35"/>
      <c r="I30" s="35"/>
      <c r="J30" s="93">
        <f>ROUND(J130, 2)</f>
        <v>0</v>
      </c>
      <c r="K30" s="35"/>
      <c r="L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36"/>
      <c r="C31" s="35"/>
      <c r="D31" s="87"/>
      <c r="E31" s="87"/>
      <c r="F31" s="87"/>
      <c r="G31" s="87"/>
      <c r="H31" s="87"/>
      <c r="I31" s="87"/>
      <c r="J31" s="87"/>
      <c r="K31" s="87"/>
      <c r="L31" s="52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36"/>
      <c r="C32" s="35"/>
      <c r="D32" s="35"/>
      <c r="E32" s="35"/>
      <c r="F32" s="40" t="s">
        <v>35</v>
      </c>
      <c r="G32" s="35"/>
      <c r="H32" s="35"/>
      <c r="I32" s="40" t="s">
        <v>34</v>
      </c>
      <c r="J32" s="40" t="s">
        <v>36</v>
      </c>
      <c r="K32" s="35"/>
      <c r="L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36"/>
      <c r="C33" s="35"/>
      <c r="D33" s="132" t="s">
        <v>37</v>
      </c>
      <c r="E33" s="29" t="s">
        <v>38</v>
      </c>
      <c r="F33" s="133">
        <f>ROUND((SUM(BE130:BE232)),  2)</f>
        <v>0</v>
      </c>
      <c r="G33" s="35"/>
      <c r="H33" s="35"/>
      <c r="I33" s="134">
        <v>0.20999999999999999</v>
      </c>
      <c r="J33" s="133">
        <f>ROUND(((SUM(BE130:BE232))*I33),  2)</f>
        <v>0</v>
      </c>
      <c r="K33" s="35"/>
      <c r="L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36"/>
      <c r="C34" s="35"/>
      <c r="D34" s="35"/>
      <c r="E34" s="29" t="s">
        <v>39</v>
      </c>
      <c r="F34" s="133">
        <f>ROUND((SUM(BF130:BF232)),  2)</f>
        <v>0</v>
      </c>
      <c r="G34" s="35"/>
      <c r="H34" s="35"/>
      <c r="I34" s="134">
        <v>0.14999999999999999</v>
      </c>
      <c r="J34" s="133">
        <f>ROUND(((SUM(BF130:BF232))*I34),  2)</f>
        <v>0</v>
      </c>
      <c r="K34" s="35"/>
      <c r="L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36"/>
      <c r="C35" s="35"/>
      <c r="D35" s="35"/>
      <c r="E35" s="29" t="s">
        <v>40</v>
      </c>
      <c r="F35" s="133">
        <f>ROUND((SUM(BG130:BG232)),  2)</f>
        <v>0</v>
      </c>
      <c r="G35" s="35"/>
      <c r="H35" s="35"/>
      <c r="I35" s="134">
        <v>0.20999999999999999</v>
      </c>
      <c r="J35" s="133">
        <f>0</f>
        <v>0</v>
      </c>
      <c r="K35" s="35"/>
      <c r="L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36"/>
      <c r="C36" s="35"/>
      <c r="D36" s="35"/>
      <c r="E36" s="29" t="s">
        <v>41</v>
      </c>
      <c r="F36" s="133">
        <f>ROUND((SUM(BH130:BH232)),  2)</f>
        <v>0</v>
      </c>
      <c r="G36" s="35"/>
      <c r="H36" s="35"/>
      <c r="I36" s="134">
        <v>0.14999999999999999</v>
      </c>
      <c r="J36" s="133">
        <f>0</f>
        <v>0</v>
      </c>
      <c r="K36" s="35"/>
      <c r="L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36"/>
      <c r="C37" s="35"/>
      <c r="D37" s="35"/>
      <c r="E37" s="29" t="s">
        <v>42</v>
      </c>
      <c r="F37" s="133">
        <f>ROUND((SUM(BI130:BI232)),  2)</f>
        <v>0</v>
      </c>
      <c r="G37" s="35"/>
      <c r="H37" s="35"/>
      <c r="I37" s="134">
        <v>0</v>
      </c>
      <c r="J37" s="133">
        <f>0</f>
        <v>0</v>
      </c>
      <c r="K37" s="35"/>
      <c r="L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36"/>
      <c r="C38" s="35"/>
      <c r="D38" s="35"/>
      <c r="E38" s="35"/>
      <c r="F38" s="35"/>
      <c r="G38" s="35"/>
      <c r="H38" s="35"/>
      <c r="I38" s="35"/>
      <c r="J38" s="35"/>
      <c r="K38" s="35"/>
      <c r="L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36"/>
      <c r="C39" s="135"/>
      <c r="D39" s="136" t="s">
        <v>43</v>
      </c>
      <c r="E39" s="78"/>
      <c r="F39" s="78"/>
      <c r="G39" s="137" t="s">
        <v>44</v>
      </c>
      <c r="H39" s="138" t="s">
        <v>45</v>
      </c>
      <c r="I39" s="78"/>
      <c r="J39" s="139">
        <f>SUM(J30:J37)</f>
        <v>0</v>
      </c>
      <c r="K39" s="140"/>
      <c r="L39" s="52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36"/>
      <c r="C40" s="35"/>
      <c r="D40" s="35"/>
      <c r="E40" s="35"/>
      <c r="F40" s="35"/>
      <c r="G40" s="35"/>
      <c r="H40" s="35"/>
      <c r="I40" s="35"/>
      <c r="J40" s="35"/>
      <c r="K40" s="35"/>
      <c r="L40" s="52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52"/>
      <c r="D50" s="53" t="s">
        <v>46</v>
      </c>
      <c r="E50" s="54"/>
      <c r="F50" s="54"/>
      <c r="G50" s="53" t="s">
        <v>47</v>
      </c>
      <c r="H50" s="54"/>
      <c r="I50" s="54"/>
      <c r="J50" s="54"/>
      <c r="K50" s="54"/>
      <c r="L50" s="5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5"/>
      <c r="B61" s="36"/>
      <c r="C61" s="35"/>
      <c r="D61" s="55" t="s">
        <v>48</v>
      </c>
      <c r="E61" s="38"/>
      <c r="F61" s="141" t="s">
        <v>49</v>
      </c>
      <c r="G61" s="55" t="s">
        <v>48</v>
      </c>
      <c r="H61" s="38"/>
      <c r="I61" s="38"/>
      <c r="J61" s="142" t="s">
        <v>49</v>
      </c>
      <c r="K61" s="38"/>
      <c r="L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5"/>
      <c r="B65" s="36"/>
      <c r="C65" s="35"/>
      <c r="D65" s="53" t="s">
        <v>50</v>
      </c>
      <c r="E65" s="56"/>
      <c r="F65" s="56"/>
      <c r="G65" s="53" t="s">
        <v>51</v>
      </c>
      <c r="H65" s="56"/>
      <c r="I65" s="56"/>
      <c r="J65" s="56"/>
      <c r="K65" s="56"/>
      <c r="L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5"/>
      <c r="B76" s="36"/>
      <c r="C76" s="35"/>
      <c r="D76" s="55" t="s">
        <v>48</v>
      </c>
      <c r="E76" s="38"/>
      <c r="F76" s="141" t="s">
        <v>49</v>
      </c>
      <c r="G76" s="55" t="s">
        <v>48</v>
      </c>
      <c r="H76" s="38"/>
      <c r="I76" s="38"/>
      <c r="J76" s="142" t="s">
        <v>49</v>
      </c>
      <c r="K76" s="38"/>
      <c r="L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57"/>
      <c r="C77" s="58"/>
      <c r="D77" s="58"/>
      <c r="E77" s="58"/>
      <c r="F77" s="58"/>
      <c r="G77" s="58"/>
      <c r="H77" s="58"/>
      <c r="I77" s="58"/>
      <c r="J77" s="58"/>
      <c r="K77" s="58"/>
      <c r="L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59"/>
      <c r="C81" s="60"/>
      <c r="D81" s="60"/>
      <c r="E81" s="60"/>
      <c r="F81" s="60"/>
      <c r="G81" s="60"/>
      <c r="H81" s="60"/>
      <c r="I81" s="60"/>
      <c r="J81" s="60"/>
      <c r="K81" s="60"/>
      <c r="L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111</v>
      </c>
      <c r="D82" s="35"/>
      <c r="E82" s="35"/>
      <c r="F82" s="35"/>
      <c r="G82" s="35"/>
      <c r="H82" s="35"/>
      <c r="I82" s="35"/>
      <c r="J82" s="35"/>
      <c r="K82" s="35"/>
      <c r="L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5"/>
      <c r="D83" s="35"/>
      <c r="E83" s="35"/>
      <c r="F83" s="35"/>
      <c r="G83" s="35"/>
      <c r="H83" s="35"/>
      <c r="I83" s="35"/>
      <c r="J83" s="35"/>
      <c r="K83" s="35"/>
      <c r="L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5"/>
      <c r="E84" s="35"/>
      <c r="F84" s="35"/>
      <c r="G84" s="35"/>
      <c r="H84" s="35"/>
      <c r="I84" s="35"/>
      <c r="J84" s="35"/>
      <c r="K84" s="35"/>
      <c r="L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26.25" customHeight="1">
      <c r="A85" s="35"/>
      <c r="B85" s="36"/>
      <c r="C85" s="35"/>
      <c r="D85" s="35"/>
      <c r="E85" s="127" t="str">
        <f>E7</f>
        <v>Prodloužení tramvajové trati v ulici Merhautova na sídliště Lesná I. etapa - OBJEKTY SÚS</v>
      </c>
      <c r="F85" s="29"/>
      <c r="G85" s="29"/>
      <c r="H85" s="29"/>
      <c r="I85" s="35"/>
      <c r="J85" s="35"/>
      <c r="K85" s="35"/>
      <c r="L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107</v>
      </c>
      <c r="D86" s="35"/>
      <c r="E86" s="35"/>
      <c r="F86" s="35"/>
      <c r="G86" s="35"/>
      <c r="H86" s="35"/>
      <c r="I86" s="35"/>
      <c r="J86" s="35"/>
      <c r="K86" s="35"/>
      <c r="L86" s="52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30" customHeight="1">
      <c r="A87" s="35"/>
      <c r="B87" s="36"/>
      <c r="C87" s="35"/>
      <c r="D87" s="35"/>
      <c r="E87" s="64" t="str">
        <f>E9</f>
        <v>SO 301B - Kanalizační přípojky vpustí - SÚS JMK, UV 101-2</v>
      </c>
      <c r="F87" s="35"/>
      <c r="G87" s="35"/>
      <c r="H87" s="35"/>
      <c r="I87" s="35"/>
      <c r="J87" s="35"/>
      <c r="K87" s="35"/>
      <c r="L87" s="52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5"/>
      <c r="D88" s="35"/>
      <c r="E88" s="35"/>
      <c r="F88" s="35"/>
      <c r="G88" s="35"/>
      <c r="H88" s="35"/>
      <c r="I88" s="35"/>
      <c r="J88" s="35"/>
      <c r="K88" s="35"/>
      <c r="L88" s="52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20</v>
      </c>
      <c r="D89" s="35"/>
      <c r="E89" s="35"/>
      <c r="F89" s="24" t="str">
        <f>F12</f>
        <v xml:space="preserve"> </v>
      </c>
      <c r="G89" s="35"/>
      <c r="H89" s="35"/>
      <c r="I89" s="29" t="s">
        <v>22</v>
      </c>
      <c r="J89" s="66" t="str">
        <f>IF(J12="","",J12)</f>
        <v>17. 1. 2023</v>
      </c>
      <c r="K89" s="35"/>
      <c r="L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5"/>
      <c r="D90" s="35"/>
      <c r="E90" s="35"/>
      <c r="F90" s="35"/>
      <c r="G90" s="35"/>
      <c r="H90" s="35"/>
      <c r="I90" s="35"/>
      <c r="J90" s="35"/>
      <c r="K90" s="35"/>
      <c r="L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24</v>
      </c>
      <c r="D91" s="35"/>
      <c r="E91" s="35"/>
      <c r="F91" s="24" t="str">
        <f>E15</f>
        <v xml:space="preserve"> </v>
      </c>
      <c r="G91" s="35"/>
      <c r="H91" s="35"/>
      <c r="I91" s="29" t="s">
        <v>29</v>
      </c>
      <c r="J91" s="33" t="str">
        <f>E21</f>
        <v xml:space="preserve"> </v>
      </c>
      <c r="K91" s="35"/>
      <c r="L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27</v>
      </c>
      <c r="D92" s="35"/>
      <c r="E92" s="35"/>
      <c r="F92" s="24" t="str">
        <f>IF(E18="","",E18)</f>
        <v>Vyplň údaj</v>
      </c>
      <c r="G92" s="35"/>
      <c r="H92" s="35"/>
      <c r="I92" s="29" t="s">
        <v>31</v>
      </c>
      <c r="J92" s="33" t="str">
        <f>E24</f>
        <v xml:space="preserve"> </v>
      </c>
      <c r="K92" s="35"/>
      <c r="L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5"/>
      <c r="D93" s="35"/>
      <c r="E93" s="35"/>
      <c r="F93" s="35"/>
      <c r="G93" s="35"/>
      <c r="H93" s="35"/>
      <c r="I93" s="35"/>
      <c r="J93" s="35"/>
      <c r="K93" s="35"/>
      <c r="L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43" t="s">
        <v>112</v>
      </c>
      <c r="D94" s="135"/>
      <c r="E94" s="135"/>
      <c r="F94" s="135"/>
      <c r="G94" s="135"/>
      <c r="H94" s="135"/>
      <c r="I94" s="135"/>
      <c r="J94" s="144" t="s">
        <v>113</v>
      </c>
      <c r="K94" s="135"/>
      <c r="L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5"/>
      <c r="D95" s="35"/>
      <c r="E95" s="35"/>
      <c r="F95" s="35"/>
      <c r="G95" s="35"/>
      <c r="H95" s="35"/>
      <c r="I95" s="35"/>
      <c r="J95" s="35"/>
      <c r="K95" s="35"/>
      <c r="L95" s="52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45" t="s">
        <v>114</v>
      </c>
      <c r="D96" s="35"/>
      <c r="E96" s="35"/>
      <c r="F96" s="35"/>
      <c r="G96" s="35"/>
      <c r="H96" s="35"/>
      <c r="I96" s="35"/>
      <c r="J96" s="93">
        <f>J130</f>
        <v>0</v>
      </c>
      <c r="K96" s="35"/>
      <c r="L96" s="52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6" t="s">
        <v>93</v>
      </c>
    </row>
    <row r="97" s="9" customFormat="1" ht="24.96" customHeight="1">
      <c r="A97" s="9"/>
      <c r="B97" s="146"/>
      <c r="C97" s="9"/>
      <c r="D97" s="147" t="s">
        <v>1884</v>
      </c>
      <c r="E97" s="148"/>
      <c r="F97" s="148"/>
      <c r="G97" s="148"/>
      <c r="H97" s="148"/>
      <c r="I97" s="148"/>
      <c r="J97" s="149">
        <f>J131</f>
        <v>0</v>
      </c>
      <c r="K97" s="9"/>
      <c r="L97" s="146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46"/>
      <c r="C98" s="9"/>
      <c r="D98" s="147" t="s">
        <v>1885</v>
      </c>
      <c r="E98" s="148"/>
      <c r="F98" s="148"/>
      <c r="G98" s="148"/>
      <c r="H98" s="148"/>
      <c r="I98" s="148"/>
      <c r="J98" s="149">
        <f>J148</f>
        <v>0</v>
      </c>
      <c r="K98" s="9"/>
      <c r="L98" s="146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9" customFormat="1" ht="24.96" customHeight="1">
      <c r="A99" s="9"/>
      <c r="B99" s="146"/>
      <c r="C99" s="9"/>
      <c r="D99" s="147" t="s">
        <v>1886</v>
      </c>
      <c r="E99" s="148"/>
      <c r="F99" s="148"/>
      <c r="G99" s="148"/>
      <c r="H99" s="148"/>
      <c r="I99" s="148"/>
      <c r="J99" s="149">
        <f>J159</f>
        <v>0</v>
      </c>
      <c r="K99" s="9"/>
      <c r="L99" s="146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46"/>
      <c r="C100" s="9"/>
      <c r="D100" s="147" t="s">
        <v>1887</v>
      </c>
      <c r="E100" s="148"/>
      <c r="F100" s="148"/>
      <c r="G100" s="148"/>
      <c r="H100" s="148"/>
      <c r="I100" s="148"/>
      <c r="J100" s="149">
        <f>J168</f>
        <v>0</v>
      </c>
      <c r="K100" s="9"/>
      <c r="L100" s="146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9" customFormat="1" ht="24.96" customHeight="1">
      <c r="A101" s="9"/>
      <c r="B101" s="146"/>
      <c r="C101" s="9"/>
      <c r="D101" s="147" t="s">
        <v>1888</v>
      </c>
      <c r="E101" s="148"/>
      <c r="F101" s="148"/>
      <c r="G101" s="148"/>
      <c r="H101" s="148"/>
      <c r="I101" s="148"/>
      <c r="J101" s="149">
        <f>J179</f>
        <v>0</v>
      </c>
      <c r="K101" s="9"/>
      <c r="L101" s="146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9" customFormat="1" ht="24.96" customHeight="1">
      <c r="A102" s="9"/>
      <c r="B102" s="146"/>
      <c r="C102" s="9"/>
      <c r="D102" s="147" t="s">
        <v>1889</v>
      </c>
      <c r="E102" s="148"/>
      <c r="F102" s="148"/>
      <c r="G102" s="148"/>
      <c r="H102" s="148"/>
      <c r="I102" s="148"/>
      <c r="J102" s="149">
        <f>J184</f>
        <v>0</v>
      </c>
      <c r="K102" s="9"/>
      <c r="L102" s="146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9" customFormat="1" ht="24.96" customHeight="1">
      <c r="A103" s="9"/>
      <c r="B103" s="146"/>
      <c r="C103" s="9"/>
      <c r="D103" s="147" t="s">
        <v>1890</v>
      </c>
      <c r="E103" s="148"/>
      <c r="F103" s="148"/>
      <c r="G103" s="148"/>
      <c r="H103" s="148"/>
      <c r="I103" s="148"/>
      <c r="J103" s="149">
        <f>J187</f>
        <v>0</v>
      </c>
      <c r="K103" s="9"/>
      <c r="L103" s="146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9" customFormat="1" ht="24.96" customHeight="1">
      <c r="A104" s="9"/>
      <c r="B104" s="146"/>
      <c r="C104" s="9"/>
      <c r="D104" s="147" t="s">
        <v>1891</v>
      </c>
      <c r="E104" s="148"/>
      <c r="F104" s="148"/>
      <c r="G104" s="148"/>
      <c r="H104" s="148"/>
      <c r="I104" s="148"/>
      <c r="J104" s="149">
        <f>J196</f>
        <v>0</v>
      </c>
      <c r="K104" s="9"/>
      <c r="L104" s="146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9" customFormat="1" ht="24.96" customHeight="1">
      <c r="A105" s="9"/>
      <c r="B105" s="146"/>
      <c r="C105" s="9"/>
      <c r="D105" s="147" t="s">
        <v>1892</v>
      </c>
      <c r="E105" s="148"/>
      <c r="F105" s="148"/>
      <c r="G105" s="148"/>
      <c r="H105" s="148"/>
      <c r="I105" s="148"/>
      <c r="J105" s="149">
        <f>J201</f>
        <v>0</v>
      </c>
      <c r="K105" s="9"/>
      <c r="L105" s="146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9" customFormat="1" ht="24.96" customHeight="1">
      <c r="A106" s="9"/>
      <c r="B106" s="146"/>
      <c r="C106" s="9"/>
      <c r="D106" s="147" t="s">
        <v>1893</v>
      </c>
      <c r="E106" s="148"/>
      <c r="F106" s="148"/>
      <c r="G106" s="148"/>
      <c r="H106" s="148"/>
      <c r="I106" s="148"/>
      <c r="J106" s="149">
        <f>J206</f>
        <v>0</v>
      </c>
      <c r="K106" s="9"/>
      <c r="L106" s="146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s="9" customFormat="1" ht="24.96" customHeight="1">
      <c r="A107" s="9"/>
      <c r="B107" s="146"/>
      <c r="C107" s="9"/>
      <c r="D107" s="147" t="s">
        <v>1894</v>
      </c>
      <c r="E107" s="148"/>
      <c r="F107" s="148"/>
      <c r="G107" s="148"/>
      <c r="H107" s="148"/>
      <c r="I107" s="148"/>
      <c r="J107" s="149">
        <f>J215</f>
        <v>0</v>
      </c>
      <c r="K107" s="9"/>
      <c r="L107" s="146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</row>
    <row r="108" s="9" customFormat="1" ht="24.96" customHeight="1">
      <c r="A108" s="9"/>
      <c r="B108" s="146"/>
      <c r="C108" s="9"/>
      <c r="D108" s="147" t="s">
        <v>1895</v>
      </c>
      <c r="E108" s="148"/>
      <c r="F108" s="148"/>
      <c r="G108" s="148"/>
      <c r="H108" s="148"/>
      <c r="I108" s="148"/>
      <c r="J108" s="149">
        <f>J218</f>
        <v>0</v>
      </c>
      <c r="K108" s="9"/>
      <c r="L108" s="146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</row>
    <row r="109" s="9" customFormat="1" ht="24.96" customHeight="1">
      <c r="A109" s="9"/>
      <c r="B109" s="146"/>
      <c r="C109" s="9"/>
      <c r="D109" s="147" t="s">
        <v>1896</v>
      </c>
      <c r="E109" s="148"/>
      <c r="F109" s="148"/>
      <c r="G109" s="148"/>
      <c r="H109" s="148"/>
      <c r="I109" s="148"/>
      <c r="J109" s="149">
        <f>J221</f>
        <v>0</v>
      </c>
      <c r="K109" s="9"/>
      <c r="L109" s="146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</row>
    <row r="110" s="9" customFormat="1" ht="24.96" customHeight="1">
      <c r="A110" s="9"/>
      <c r="B110" s="146"/>
      <c r="C110" s="9"/>
      <c r="D110" s="147" t="s">
        <v>1897</v>
      </c>
      <c r="E110" s="148"/>
      <c r="F110" s="148"/>
      <c r="G110" s="148"/>
      <c r="H110" s="148"/>
      <c r="I110" s="148"/>
      <c r="J110" s="149">
        <f>J224</f>
        <v>0</v>
      </c>
      <c r="K110" s="9"/>
      <c r="L110" s="146"/>
      <c r="S110" s="9"/>
      <c r="T110" s="9"/>
      <c r="U110" s="9"/>
      <c r="V110" s="9"/>
      <c r="W110" s="9"/>
      <c r="X110" s="9"/>
      <c r="Y110" s="9"/>
      <c r="Z110" s="9"/>
      <c r="AA110" s="9"/>
      <c r="AB110" s="9"/>
      <c r="AC110" s="9"/>
      <c r="AD110" s="9"/>
      <c r="AE110" s="9"/>
    </row>
    <row r="111" s="2" customFormat="1" ht="21.84" customHeight="1">
      <c r="A111" s="35"/>
      <c r="B111" s="36"/>
      <c r="C111" s="35"/>
      <c r="D111" s="35"/>
      <c r="E111" s="35"/>
      <c r="F111" s="35"/>
      <c r="G111" s="35"/>
      <c r="H111" s="35"/>
      <c r="I111" s="35"/>
      <c r="J111" s="35"/>
      <c r="K111" s="35"/>
      <c r="L111" s="52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6.96" customHeight="1">
      <c r="A112" s="35"/>
      <c r="B112" s="57"/>
      <c r="C112" s="58"/>
      <c r="D112" s="58"/>
      <c r="E112" s="58"/>
      <c r="F112" s="58"/>
      <c r="G112" s="58"/>
      <c r="H112" s="58"/>
      <c r="I112" s="58"/>
      <c r="J112" s="58"/>
      <c r="K112" s="58"/>
      <c r="L112" s="52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6" s="2" customFormat="1" ht="6.96" customHeight="1">
      <c r="A116" s="35"/>
      <c r="B116" s="59"/>
      <c r="C116" s="60"/>
      <c r="D116" s="60"/>
      <c r="E116" s="60"/>
      <c r="F116" s="60"/>
      <c r="G116" s="60"/>
      <c r="H116" s="60"/>
      <c r="I116" s="60"/>
      <c r="J116" s="60"/>
      <c r="K116" s="60"/>
      <c r="L116" s="52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24.96" customHeight="1">
      <c r="A117" s="35"/>
      <c r="B117" s="36"/>
      <c r="C117" s="20" t="s">
        <v>116</v>
      </c>
      <c r="D117" s="35"/>
      <c r="E117" s="35"/>
      <c r="F117" s="35"/>
      <c r="G117" s="35"/>
      <c r="H117" s="35"/>
      <c r="I117" s="35"/>
      <c r="J117" s="35"/>
      <c r="K117" s="35"/>
      <c r="L117" s="52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6.96" customHeight="1">
      <c r="A118" s="35"/>
      <c r="B118" s="36"/>
      <c r="C118" s="35"/>
      <c r="D118" s="35"/>
      <c r="E118" s="35"/>
      <c r="F118" s="35"/>
      <c r="G118" s="35"/>
      <c r="H118" s="35"/>
      <c r="I118" s="35"/>
      <c r="J118" s="35"/>
      <c r="K118" s="35"/>
      <c r="L118" s="52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12" customHeight="1">
      <c r="A119" s="35"/>
      <c r="B119" s="36"/>
      <c r="C119" s="29" t="s">
        <v>16</v>
      </c>
      <c r="D119" s="35"/>
      <c r="E119" s="35"/>
      <c r="F119" s="35"/>
      <c r="G119" s="35"/>
      <c r="H119" s="35"/>
      <c r="I119" s="35"/>
      <c r="J119" s="35"/>
      <c r="K119" s="35"/>
      <c r="L119" s="52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26.25" customHeight="1">
      <c r="A120" s="35"/>
      <c r="B120" s="36"/>
      <c r="C120" s="35"/>
      <c r="D120" s="35"/>
      <c r="E120" s="127" t="str">
        <f>E7</f>
        <v>Prodloužení tramvajové trati v ulici Merhautova na sídliště Lesná I. etapa - OBJEKTY SÚS</v>
      </c>
      <c r="F120" s="29"/>
      <c r="G120" s="29"/>
      <c r="H120" s="29"/>
      <c r="I120" s="35"/>
      <c r="J120" s="35"/>
      <c r="K120" s="35"/>
      <c r="L120" s="52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2" customFormat="1" ht="12" customHeight="1">
      <c r="A121" s="35"/>
      <c r="B121" s="36"/>
      <c r="C121" s="29" t="s">
        <v>107</v>
      </c>
      <c r="D121" s="35"/>
      <c r="E121" s="35"/>
      <c r="F121" s="35"/>
      <c r="G121" s="35"/>
      <c r="H121" s="35"/>
      <c r="I121" s="35"/>
      <c r="J121" s="35"/>
      <c r="K121" s="35"/>
      <c r="L121" s="52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="2" customFormat="1" ht="30" customHeight="1">
      <c r="A122" s="35"/>
      <c r="B122" s="36"/>
      <c r="C122" s="35"/>
      <c r="D122" s="35"/>
      <c r="E122" s="64" t="str">
        <f>E9</f>
        <v>SO 301B - Kanalizační přípojky vpustí - SÚS JMK, UV 101-2</v>
      </c>
      <c r="F122" s="35"/>
      <c r="G122" s="35"/>
      <c r="H122" s="35"/>
      <c r="I122" s="35"/>
      <c r="J122" s="35"/>
      <c r="K122" s="35"/>
      <c r="L122" s="52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="2" customFormat="1" ht="6.96" customHeight="1">
      <c r="A123" s="35"/>
      <c r="B123" s="36"/>
      <c r="C123" s="35"/>
      <c r="D123" s="35"/>
      <c r="E123" s="35"/>
      <c r="F123" s="35"/>
      <c r="G123" s="35"/>
      <c r="H123" s="35"/>
      <c r="I123" s="35"/>
      <c r="J123" s="35"/>
      <c r="K123" s="35"/>
      <c r="L123" s="52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="2" customFormat="1" ht="12" customHeight="1">
      <c r="A124" s="35"/>
      <c r="B124" s="36"/>
      <c r="C124" s="29" t="s">
        <v>20</v>
      </c>
      <c r="D124" s="35"/>
      <c r="E124" s="35"/>
      <c r="F124" s="24" t="str">
        <f>F12</f>
        <v xml:space="preserve"> </v>
      </c>
      <c r="G124" s="35"/>
      <c r="H124" s="35"/>
      <c r="I124" s="29" t="s">
        <v>22</v>
      </c>
      <c r="J124" s="66" t="str">
        <f>IF(J12="","",J12)</f>
        <v>17. 1. 2023</v>
      </c>
      <c r="K124" s="35"/>
      <c r="L124" s="52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</row>
    <row r="125" s="2" customFormat="1" ht="6.96" customHeight="1">
      <c r="A125" s="35"/>
      <c r="B125" s="36"/>
      <c r="C125" s="35"/>
      <c r="D125" s="35"/>
      <c r="E125" s="35"/>
      <c r="F125" s="35"/>
      <c r="G125" s="35"/>
      <c r="H125" s="35"/>
      <c r="I125" s="35"/>
      <c r="J125" s="35"/>
      <c r="K125" s="35"/>
      <c r="L125" s="52"/>
      <c r="S125" s="35"/>
      <c r="T125" s="35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</row>
    <row r="126" s="2" customFormat="1" ht="15.15" customHeight="1">
      <c r="A126" s="35"/>
      <c r="B126" s="36"/>
      <c r="C126" s="29" t="s">
        <v>24</v>
      </c>
      <c r="D126" s="35"/>
      <c r="E126" s="35"/>
      <c r="F126" s="24" t="str">
        <f>E15</f>
        <v xml:space="preserve"> </v>
      </c>
      <c r="G126" s="35"/>
      <c r="H126" s="35"/>
      <c r="I126" s="29" t="s">
        <v>29</v>
      </c>
      <c r="J126" s="33" t="str">
        <f>E21</f>
        <v xml:space="preserve"> </v>
      </c>
      <c r="K126" s="35"/>
      <c r="L126" s="52"/>
      <c r="S126" s="35"/>
      <c r="T126" s="35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</row>
    <row r="127" s="2" customFormat="1" ht="15.15" customHeight="1">
      <c r="A127" s="35"/>
      <c r="B127" s="36"/>
      <c r="C127" s="29" t="s">
        <v>27</v>
      </c>
      <c r="D127" s="35"/>
      <c r="E127" s="35"/>
      <c r="F127" s="24" t="str">
        <f>IF(E18="","",E18)</f>
        <v>Vyplň údaj</v>
      </c>
      <c r="G127" s="35"/>
      <c r="H127" s="35"/>
      <c r="I127" s="29" t="s">
        <v>31</v>
      </c>
      <c r="J127" s="33" t="str">
        <f>E24</f>
        <v xml:space="preserve"> </v>
      </c>
      <c r="K127" s="35"/>
      <c r="L127" s="52"/>
      <c r="S127" s="35"/>
      <c r="T127" s="35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</row>
    <row r="128" s="2" customFormat="1" ht="10.32" customHeight="1">
      <c r="A128" s="35"/>
      <c r="B128" s="36"/>
      <c r="C128" s="35"/>
      <c r="D128" s="35"/>
      <c r="E128" s="35"/>
      <c r="F128" s="35"/>
      <c r="G128" s="35"/>
      <c r="H128" s="35"/>
      <c r="I128" s="35"/>
      <c r="J128" s="35"/>
      <c r="K128" s="35"/>
      <c r="L128" s="52"/>
      <c r="S128" s="35"/>
      <c r="T128" s="35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</row>
    <row r="129" s="10" customFormat="1" ht="29.28" customHeight="1">
      <c r="A129" s="150"/>
      <c r="B129" s="151"/>
      <c r="C129" s="152" t="s">
        <v>117</v>
      </c>
      <c r="D129" s="153" t="s">
        <v>58</v>
      </c>
      <c r="E129" s="153" t="s">
        <v>54</v>
      </c>
      <c r="F129" s="153" t="s">
        <v>55</v>
      </c>
      <c r="G129" s="153" t="s">
        <v>118</v>
      </c>
      <c r="H129" s="153" t="s">
        <v>119</v>
      </c>
      <c r="I129" s="153" t="s">
        <v>120</v>
      </c>
      <c r="J129" s="153" t="s">
        <v>113</v>
      </c>
      <c r="K129" s="154" t="s">
        <v>121</v>
      </c>
      <c r="L129" s="155"/>
      <c r="M129" s="83" t="s">
        <v>1</v>
      </c>
      <c r="N129" s="84" t="s">
        <v>37</v>
      </c>
      <c r="O129" s="84" t="s">
        <v>122</v>
      </c>
      <c r="P129" s="84" t="s">
        <v>123</v>
      </c>
      <c r="Q129" s="84" t="s">
        <v>124</v>
      </c>
      <c r="R129" s="84" t="s">
        <v>125</v>
      </c>
      <c r="S129" s="84" t="s">
        <v>126</v>
      </c>
      <c r="T129" s="85" t="s">
        <v>127</v>
      </c>
      <c r="U129" s="150"/>
      <c r="V129" s="150"/>
      <c r="W129" s="150"/>
      <c r="X129" s="150"/>
      <c r="Y129" s="150"/>
      <c r="Z129" s="150"/>
      <c r="AA129" s="150"/>
      <c r="AB129" s="150"/>
      <c r="AC129" s="150"/>
      <c r="AD129" s="150"/>
      <c r="AE129" s="150"/>
    </row>
    <row r="130" s="2" customFormat="1" ht="22.8" customHeight="1">
      <c r="A130" s="35"/>
      <c r="B130" s="36"/>
      <c r="C130" s="90" t="s">
        <v>128</v>
      </c>
      <c r="D130" s="35"/>
      <c r="E130" s="35"/>
      <c r="F130" s="35"/>
      <c r="G130" s="35"/>
      <c r="H130" s="35"/>
      <c r="I130" s="35"/>
      <c r="J130" s="156">
        <f>BK130</f>
        <v>0</v>
      </c>
      <c r="K130" s="35"/>
      <c r="L130" s="36"/>
      <c r="M130" s="86"/>
      <c r="N130" s="70"/>
      <c r="O130" s="87"/>
      <c r="P130" s="157">
        <f>P131+P148+P159+P168+P179+P184+P187+P196+P201+P206+P215+P218+P221+P224</f>
        <v>0</v>
      </c>
      <c r="Q130" s="87"/>
      <c r="R130" s="157">
        <f>R131+R148+R159+R168+R179+R184+R187+R196+R201+R206+R215+R218+R221+R224</f>
        <v>0</v>
      </c>
      <c r="S130" s="87"/>
      <c r="T130" s="158">
        <f>T131+T148+T159+T168+T179+T184+T187+T196+T201+T206+T215+T218+T221+T224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T130" s="16" t="s">
        <v>72</v>
      </c>
      <c r="AU130" s="16" t="s">
        <v>93</v>
      </c>
      <c r="BK130" s="159">
        <f>BK131+BK148+BK159+BK168+BK179+BK184+BK187+BK196+BK201+BK206+BK215+BK218+BK221+BK224</f>
        <v>0</v>
      </c>
    </row>
    <row r="131" s="11" customFormat="1" ht="25.92" customHeight="1">
      <c r="A131" s="11"/>
      <c r="B131" s="160"/>
      <c r="C131" s="11"/>
      <c r="D131" s="161" t="s">
        <v>72</v>
      </c>
      <c r="E131" s="162" t="s">
        <v>199</v>
      </c>
      <c r="F131" s="162" t="s">
        <v>1898</v>
      </c>
      <c r="G131" s="11"/>
      <c r="H131" s="11"/>
      <c r="I131" s="163"/>
      <c r="J131" s="164">
        <f>BK131</f>
        <v>0</v>
      </c>
      <c r="K131" s="11"/>
      <c r="L131" s="160"/>
      <c r="M131" s="165"/>
      <c r="N131" s="166"/>
      <c r="O131" s="166"/>
      <c r="P131" s="167">
        <f>SUM(P132:P147)</f>
        <v>0</v>
      </c>
      <c r="Q131" s="166"/>
      <c r="R131" s="167">
        <f>SUM(R132:R147)</f>
        <v>0</v>
      </c>
      <c r="S131" s="166"/>
      <c r="T131" s="168">
        <f>SUM(T132:T147)</f>
        <v>0</v>
      </c>
      <c r="U131" s="11"/>
      <c r="V131" s="11"/>
      <c r="W131" s="11"/>
      <c r="X131" s="11"/>
      <c r="Y131" s="11"/>
      <c r="Z131" s="11"/>
      <c r="AA131" s="11"/>
      <c r="AB131" s="11"/>
      <c r="AC131" s="11"/>
      <c r="AD131" s="11"/>
      <c r="AE131" s="11"/>
      <c r="AR131" s="161" t="s">
        <v>130</v>
      </c>
      <c r="AT131" s="169" t="s">
        <v>72</v>
      </c>
      <c r="AU131" s="169" t="s">
        <v>73</v>
      </c>
      <c r="AY131" s="161" t="s">
        <v>131</v>
      </c>
      <c r="BK131" s="170">
        <f>SUM(BK132:BK147)</f>
        <v>0</v>
      </c>
    </row>
    <row r="132" s="2" customFormat="1" ht="21.75" customHeight="1">
      <c r="A132" s="35"/>
      <c r="B132" s="171"/>
      <c r="C132" s="172" t="s">
        <v>80</v>
      </c>
      <c r="D132" s="172" t="s">
        <v>132</v>
      </c>
      <c r="E132" s="173" t="s">
        <v>1899</v>
      </c>
      <c r="F132" s="174" t="s">
        <v>1900</v>
      </c>
      <c r="G132" s="175" t="s">
        <v>380</v>
      </c>
      <c r="H132" s="176">
        <v>3.5099999999999998</v>
      </c>
      <c r="I132" s="177"/>
      <c r="J132" s="178">
        <f>ROUND(I132*H132,2)</f>
        <v>0</v>
      </c>
      <c r="K132" s="174" t="s">
        <v>1</v>
      </c>
      <c r="L132" s="36"/>
      <c r="M132" s="179" t="s">
        <v>1</v>
      </c>
      <c r="N132" s="180" t="s">
        <v>38</v>
      </c>
      <c r="O132" s="74"/>
      <c r="P132" s="181">
        <f>O132*H132</f>
        <v>0</v>
      </c>
      <c r="Q132" s="181">
        <v>0</v>
      </c>
      <c r="R132" s="181">
        <f>Q132*H132</f>
        <v>0</v>
      </c>
      <c r="S132" s="181">
        <v>0</v>
      </c>
      <c r="T132" s="182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183" t="s">
        <v>130</v>
      </c>
      <c r="AT132" s="183" t="s">
        <v>132</v>
      </c>
      <c r="AU132" s="183" t="s">
        <v>80</v>
      </c>
      <c r="AY132" s="16" t="s">
        <v>131</v>
      </c>
      <c r="BE132" s="184">
        <f>IF(N132="základní",J132,0)</f>
        <v>0</v>
      </c>
      <c r="BF132" s="184">
        <f>IF(N132="snížená",J132,0)</f>
        <v>0</v>
      </c>
      <c r="BG132" s="184">
        <f>IF(N132="zákl. přenesená",J132,0)</f>
        <v>0</v>
      </c>
      <c r="BH132" s="184">
        <f>IF(N132="sníž. přenesená",J132,0)</f>
        <v>0</v>
      </c>
      <c r="BI132" s="184">
        <f>IF(N132="nulová",J132,0)</f>
        <v>0</v>
      </c>
      <c r="BJ132" s="16" t="s">
        <v>80</v>
      </c>
      <c r="BK132" s="184">
        <f>ROUND(I132*H132,2)</f>
        <v>0</v>
      </c>
      <c r="BL132" s="16" t="s">
        <v>130</v>
      </c>
      <c r="BM132" s="183" t="s">
        <v>2049</v>
      </c>
    </row>
    <row r="133" s="2" customFormat="1">
      <c r="A133" s="35"/>
      <c r="B133" s="36"/>
      <c r="C133" s="35"/>
      <c r="D133" s="185" t="s">
        <v>138</v>
      </c>
      <c r="E133" s="35"/>
      <c r="F133" s="186" t="s">
        <v>1900</v>
      </c>
      <c r="G133" s="35"/>
      <c r="H133" s="35"/>
      <c r="I133" s="187"/>
      <c r="J133" s="35"/>
      <c r="K133" s="35"/>
      <c r="L133" s="36"/>
      <c r="M133" s="188"/>
      <c r="N133" s="189"/>
      <c r="O133" s="74"/>
      <c r="P133" s="74"/>
      <c r="Q133" s="74"/>
      <c r="R133" s="74"/>
      <c r="S133" s="74"/>
      <c r="T133" s="75"/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T133" s="16" t="s">
        <v>138</v>
      </c>
      <c r="AU133" s="16" t="s">
        <v>80</v>
      </c>
    </row>
    <row r="134" s="2" customFormat="1" ht="21.75" customHeight="1">
      <c r="A134" s="35"/>
      <c r="B134" s="171"/>
      <c r="C134" s="172" t="s">
        <v>86</v>
      </c>
      <c r="D134" s="172" t="s">
        <v>132</v>
      </c>
      <c r="E134" s="173" t="s">
        <v>1902</v>
      </c>
      <c r="F134" s="174" t="s">
        <v>1903</v>
      </c>
      <c r="G134" s="175" t="s">
        <v>380</v>
      </c>
      <c r="H134" s="176">
        <v>9.2300000000000004</v>
      </c>
      <c r="I134" s="177"/>
      <c r="J134" s="178">
        <f>ROUND(I134*H134,2)</f>
        <v>0</v>
      </c>
      <c r="K134" s="174" t="s">
        <v>1</v>
      </c>
      <c r="L134" s="36"/>
      <c r="M134" s="179" t="s">
        <v>1</v>
      </c>
      <c r="N134" s="180" t="s">
        <v>38</v>
      </c>
      <c r="O134" s="74"/>
      <c r="P134" s="181">
        <f>O134*H134</f>
        <v>0</v>
      </c>
      <c r="Q134" s="181">
        <v>0</v>
      </c>
      <c r="R134" s="181">
        <f>Q134*H134</f>
        <v>0</v>
      </c>
      <c r="S134" s="181">
        <v>0</v>
      </c>
      <c r="T134" s="182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183" t="s">
        <v>130</v>
      </c>
      <c r="AT134" s="183" t="s">
        <v>132</v>
      </c>
      <c r="AU134" s="183" t="s">
        <v>80</v>
      </c>
      <c r="AY134" s="16" t="s">
        <v>131</v>
      </c>
      <c r="BE134" s="184">
        <f>IF(N134="základní",J134,0)</f>
        <v>0</v>
      </c>
      <c r="BF134" s="184">
        <f>IF(N134="snížená",J134,0)</f>
        <v>0</v>
      </c>
      <c r="BG134" s="184">
        <f>IF(N134="zákl. přenesená",J134,0)</f>
        <v>0</v>
      </c>
      <c r="BH134" s="184">
        <f>IF(N134="sníž. přenesená",J134,0)</f>
        <v>0</v>
      </c>
      <c r="BI134" s="184">
        <f>IF(N134="nulová",J134,0)</f>
        <v>0</v>
      </c>
      <c r="BJ134" s="16" t="s">
        <v>80</v>
      </c>
      <c r="BK134" s="184">
        <f>ROUND(I134*H134,2)</f>
        <v>0</v>
      </c>
      <c r="BL134" s="16" t="s">
        <v>130</v>
      </c>
      <c r="BM134" s="183" t="s">
        <v>2050</v>
      </c>
    </row>
    <row r="135" s="2" customFormat="1">
      <c r="A135" s="35"/>
      <c r="B135" s="36"/>
      <c r="C135" s="35"/>
      <c r="D135" s="185" t="s">
        <v>138</v>
      </c>
      <c r="E135" s="35"/>
      <c r="F135" s="186" t="s">
        <v>1903</v>
      </c>
      <c r="G135" s="35"/>
      <c r="H135" s="35"/>
      <c r="I135" s="187"/>
      <c r="J135" s="35"/>
      <c r="K135" s="35"/>
      <c r="L135" s="36"/>
      <c r="M135" s="188"/>
      <c r="N135" s="189"/>
      <c r="O135" s="74"/>
      <c r="P135" s="74"/>
      <c r="Q135" s="74"/>
      <c r="R135" s="74"/>
      <c r="S135" s="74"/>
      <c r="T135" s="75"/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T135" s="16" t="s">
        <v>138</v>
      </c>
      <c r="AU135" s="16" t="s">
        <v>80</v>
      </c>
    </row>
    <row r="136" s="2" customFormat="1" ht="21.75" customHeight="1">
      <c r="A136" s="35"/>
      <c r="B136" s="171"/>
      <c r="C136" s="172" t="s">
        <v>146</v>
      </c>
      <c r="D136" s="172" t="s">
        <v>132</v>
      </c>
      <c r="E136" s="173" t="s">
        <v>1905</v>
      </c>
      <c r="F136" s="174" t="s">
        <v>1906</v>
      </c>
      <c r="G136" s="175" t="s">
        <v>380</v>
      </c>
      <c r="H136" s="176">
        <v>3.5099999999999998</v>
      </c>
      <c r="I136" s="177"/>
      <c r="J136" s="178">
        <f>ROUND(I136*H136,2)</f>
        <v>0</v>
      </c>
      <c r="K136" s="174" t="s">
        <v>1</v>
      </c>
      <c r="L136" s="36"/>
      <c r="M136" s="179" t="s">
        <v>1</v>
      </c>
      <c r="N136" s="180" t="s">
        <v>38</v>
      </c>
      <c r="O136" s="74"/>
      <c r="P136" s="181">
        <f>O136*H136</f>
        <v>0</v>
      </c>
      <c r="Q136" s="181">
        <v>0</v>
      </c>
      <c r="R136" s="181">
        <f>Q136*H136</f>
        <v>0</v>
      </c>
      <c r="S136" s="181">
        <v>0</v>
      </c>
      <c r="T136" s="182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183" t="s">
        <v>130</v>
      </c>
      <c r="AT136" s="183" t="s">
        <v>132</v>
      </c>
      <c r="AU136" s="183" t="s">
        <v>80</v>
      </c>
      <c r="AY136" s="16" t="s">
        <v>131</v>
      </c>
      <c r="BE136" s="184">
        <f>IF(N136="základní",J136,0)</f>
        <v>0</v>
      </c>
      <c r="BF136" s="184">
        <f>IF(N136="snížená",J136,0)</f>
        <v>0</v>
      </c>
      <c r="BG136" s="184">
        <f>IF(N136="zákl. přenesená",J136,0)</f>
        <v>0</v>
      </c>
      <c r="BH136" s="184">
        <f>IF(N136="sníž. přenesená",J136,0)</f>
        <v>0</v>
      </c>
      <c r="BI136" s="184">
        <f>IF(N136="nulová",J136,0)</f>
        <v>0</v>
      </c>
      <c r="BJ136" s="16" t="s">
        <v>80</v>
      </c>
      <c r="BK136" s="184">
        <f>ROUND(I136*H136,2)</f>
        <v>0</v>
      </c>
      <c r="BL136" s="16" t="s">
        <v>130</v>
      </c>
      <c r="BM136" s="183" t="s">
        <v>2051</v>
      </c>
    </row>
    <row r="137" s="2" customFormat="1">
      <c r="A137" s="35"/>
      <c r="B137" s="36"/>
      <c r="C137" s="35"/>
      <c r="D137" s="185" t="s">
        <v>138</v>
      </c>
      <c r="E137" s="35"/>
      <c r="F137" s="186" t="s">
        <v>1906</v>
      </c>
      <c r="G137" s="35"/>
      <c r="H137" s="35"/>
      <c r="I137" s="187"/>
      <c r="J137" s="35"/>
      <c r="K137" s="35"/>
      <c r="L137" s="36"/>
      <c r="M137" s="188"/>
      <c r="N137" s="189"/>
      <c r="O137" s="74"/>
      <c r="P137" s="74"/>
      <c r="Q137" s="74"/>
      <c r="R137" s="74"/>
      <c r="S137" s="74"/>
      <c r="T137" s="75"/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T137" s="16" t="s">
        <v>138</v>
      </c>
      <c r="AU137" s="16" t="s">
        <v>80</v>
      </c>
    </row>
    <row r="138" s="2" customFormat="1" ht="21.75" customHeight="1">
      <c r="A138" s="35"/>
      <c r="B138" s="171"/>
      <c r="C138" s="172" t="s">
        <v>130</v>
      </c>
      <c r="D138" s="172" t="s">
        <v>132</v>
      </c>
      <c r="E138" s="173" t="s">
        <v>1908</v>
      </c>
      <c r="F138" s="174" t="s">
        <v>1909</v>
      </c>
      <c r="G138" s="175" t="s">
        <v>380</v>
      </c>
      <c r="H138" s="176">
        <v>9.2300000000000004</v>
      </c>
      <c r="I138" s="177"/>
      <c r="J138" s="178">
        <f>ROUND(I138*H138,2)</f>
        <v>0</v>
      </c>
      <c r="K138" s="174" t="s">
        <v>1</v>
      </c>
      <c r="L138" s="36"/>
      <c r="M138" s="179" t="s">
        <v>1</v>
      </c>
      <c r="N138" s="180" t="s">
        <v>38</v>
      </c>
      <c r="O138" s="74"/>
      <c r="P138" s="181">
        <f>O138*H138</f>
        <v>0</v>
      </c>
      <c r="Q138" s="181">
        <v>0</v>
      </c>
      <c r="R138" s="181">
        <f>Q138*H138</f>
        <v>0</v>
      </c>
      <c r="S138" s="181">
        <v>0</v>
      </c>
      <c r="T138" s="182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183" t="s">
        <v>130</v>
      </c>
      <c r="AT138" s="183" t="s">
        <v>132</v>
      </c>
      <c r="AU138" s="183" t="s">
        <v>80</v>
      </c>
      <c r="AY138" s="16" t="s">
        <v>131</v>
      </c>
      <c r="BE138" s="184">
        <f>IF(N138="základní",J138,0)</f>
        <v>0</v>
      </c>
      <c r="BF138" s="184">
        <f>IF(N138="snížená",J138,0)</f>
        <v>0</v>
      </c>
      <c r="BG138" s="184">
        <f>IF(N138="zákl. přenesená",J138,0)</f>
        <v>0</v>
      </c>
      <c r="BH138" s="184">
        <f>IF(N138="sníž. přenesená",J138,0)</f>
        <v>0</v>
      </c>
      <c r="BI138" s="184">
        <f>IF(N138="nulová",J138,0)</f>
        <v>0</v>
      </c>
      <c r="BJ138" s="16" t="s">
        <v>80</v>
      </c>
      <c r="BK138" s="184">
        <f>ROUND(I138*H138,2)</f>
        <v>0</v>
      </c>
      <c r="BL138" s="16" t="s">
        <v>130</v>
      </c>
      <c r="BM138" s="183" t="s">
        <v>2052</v>
      </c>
    </row>
    <row r="139" s="2" customFormat="1">
      <c r="A139" s="35"/>
      <c r="B139" s="36"/>
      <c r="C139" s="35"/>
      <c r="D139" s="185" t="s">
        <v>138</v>
      </c>
      <c r="E139" s="35"/>
      <c r="F139" s="186" t="s">
        <v>1909</v>
      </c>
      <c r="G139" s="35"/>
      <c r="H139" s="35"/>
      <c r="I139" s="187"/>
      <c r="J139" s="35"/>
      <c r="K139" s="35"/>
      <c r="L139" s="36"/>
      <c r="M139" s="188"/>
      <c r="N139" s="189"/>
      <c r="O139" s="74"/>
      <c r="P139" s="74"/>
      <c r="Q139" s="74"/>
      <c r="R139" s="74"/>
      <c r="S139" s="74"/>
      <c r="T139" s="75"/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T139" s="16" t="s">
        <v>138</v>
      </c>
      <c r="AU139" s="16" t="s">
        <v>80</v>
      </c>
    </row>
    <row r="140" s="2" customFormat="1" ht="16.5" customHeight="1">
      <c r="A140" s="35"/>
      <c r="B140" s="171"/>
      <c r="C140" s="172" t="s">
        <v>156</v>
      </c>
      <c r="D140" s="172" t="s">
        <v>132</v>
      </c>
      <c r="E140" s="173" t="s">
        <v>1911</v>
      </c>
      <c r="F140" s="174" t="s">
        <v>1912</v>
      </c>
      <c r="G140" s="175" t="s">
        <v>434</v>
      </c>
      <c r="H140" s="176">
        <v>2</v>
      </c>
      <c r="I140" s="177"/>
      <c r="J140" s="178">
        <f>ROUND(I140*H140,2)</f>
        <v>0</v>
      </c>
      <c r="K140" s="174" t="s">
        <v>1</v>
      </c>
      <c r="L140" s="36"/>
      <c r="M140" s="179" t="s">
        <v>1</v>
      </c>
      <c r="N140" s="180" t="s">
        <v>38</v>
      </c>
      <c r="O140" s="74"/>
      <c r="P140" s="181">
        <f>O140*H140</f>
        <v>0</v>
      </c>
      <c r="Q140" s="181">
        <v>0</v>
      </c>
      <c r="R140" s="181">
        <f>Q140*H140</f>
        <v>0</v>
      </c>
      <c r="S140" s="181">
        <v>0</v>
      </c>
      <c r="T140" s="182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183" t="s">
        <v>130</v>
      </c>
      <c r="AT140" s="183" t="s">
        <v>132</v>
      </c>
      <c r="AU140" s="183" t="s">
        <v>80</v>
      </c>
      <c r="AY140" s="16" t="s">
        <v>131</v>
      </c>
      <c r="BE140" s="184">
        <f>IF(N140="základní",J140,0)</f>
        <v>0</v>
      </c>
      <c r="BF140" s="184">
        <f>IF(N140="snížená",J140,0)</f>
        <v>0</v>
      </c>
      <c r="BG140" s="184">
        <f>IF(N140="zákl. přenesená",J140,0)</f>
        <v>0</v>
      </c>
      <c r="BH140" s="184">
        <f>IF(N140="sníž. přenesená",J140,0)</f>
        <v>0</v>
      </c>
      <c r="BI140" s="184">
        <f>IF(N140="nulová",J140,0)</f>
        <v>0</v>
      </c>
      <c r="BJ140" s="16" t="s">
        <v>80</v>
      </c>
      <c r="BK140" s="184">
        <f>ROUND(I140*H140,2)</f>
        <v>0</v>
      </c>
      <c r="BL140" s="16" t="s">
        <v>130</v>
      </c>
      <c r="BM140" s="183" t="s">
        <v>2053</v>
      </c>
    </row>
    <row r="141" s="2" customFormat="1">
      <c r="A141" s="35"/>
      <c r="B141" s="36"/>
      <c r="C141" s="35"/>
      <c r="D141" s="185" t="s">
        <v>138</v>
      </c>
      <c r="E141" s="35"/>
      <c r="F141" s="186" t="s">
        <v>1912</v>
      </c>
      <c r="G141" s="35"/>
      <c r="H141" s="35"/>
      <c r="I141" s="187"/>
      <c r="J141" s="35"/>
      <c r="K141" s="35"/>
      <c r="L141" s="36"/>
      <c r="M141" s="188"/>
      <c r="N141" s="189"/>
      <c r="O141" s="74"/>
      <c r="P141" s="74"/>
      <c r="Q141" s="74"/>
      <c r="R141" s="74"/>
      <c r="S141" s="74"/>
      <c r="T141" s="75"/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T141" s="16" t="s">
        <v>138</v>
      </c>
      <c r="AU141" s="16" t="s">
        <v>80</v>
      </c>
    </row>
    <row r="142" s="2" customFormat="1" ht="21.75" customHeight="1">
      <c r="A142" s="35"/>
      <c r="B142" s="171"/>
      <c r="C142" s="172" t="s">
        <v>178</v>
      </c>
      <c r="D142" s="172" t="s">
        <v>132</v>
      </c>
      <c r="E142" s="173" t="s">
        <v>1914</v>
      </c>
      <c r="F142" s="174" t="s">
        <v>1915</v>
      </c>
      <c r="G142" s="175" t="s">
        <v>1916</v>
      </c>
      <c r="H142" s="176">
        <v>120</v>
      </c>
      <c r="I142" s="177"/>
      <c r="J142" s="178">
        <f>ROUND(I142*H142,2)</f>
        <v>0</v>
      </c>
      <c r="K142" s="174" t="s">
        <v>1</v>
      </c>
      <c r="L142" s="36"/>
      <c r="M142" s="179" t="s">
        <v>1</v>
      </c>
      <c r="N142" s="180" t="s">
        <v>38</v>
      </c>
      <c r="O142" s="74"/>
      <c r="P142" s="181">
        <f>O142*H142</f>
        <v>0</v>
      </c>
      <c r="Q142" s="181">
        <v>0</v>
      </c>
      <c r="R142" s="181">
        <f>Q142*H142</f>
        <v>0</v>
      </c>
      <c r="S142" s="181">
        <v>0</v>
      </c>
      <c r="T142" s="182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183" t="s">
        <v>130</v>
      </c>
      <c r="AT142" s="183" t="s">
        <v>132</v>
      </c>
      <c r="AU142" s="183" t="s">
        <v>80</v>
      </c>
      <c r="AY142" s="16" t="s">
        <v>131</v>
      </c>
      <c r="BE142" s="184">
        <f>IF(N142="základní",J142,0)</f>
        <v>0</v>
      </c>
      <c r="BF142" s="184">
        <f>IF(N142="snížená",J142,0)</f>
        <v>0</v>
      </c>
      <c r="BG142" s="184">
        <f>IF(N142="zákl. přenesená",J142,0)</f>
        <v>0</v>
      </c>
      <c r="BH142" s="184">
        <f>IF(N142="sníž. přenesená",J142,0)</f>
        <v>0</v>
      </c>
      <c r="BI142" s="184">
        <f>IF(N142="nulová",J142,0)</f>
        <v>0</v>
      </c>
      <c r="BJ142" s="16" t="s">
        <v>80</v>
      </c>
      <c r="BK142" s="184">
        <f>ROUND(I142*H142,2)</f>
        <v>0</v>
      </c>
      <c r="BL142" s="16" t="s">
        <v>130</v>
      </c>
      <c r="BM142" s="183" t="s">
        <v>2054</v>
      </c>
    </row>
    <row r="143" s="2" customFormat="1">
      <c r="A143" s="35"/>
      <c r="B143" s="36"/>
      <c r="C143" s="35"/>
      <c r="D143" s="185" t="s">
        <v>138</v>
      </c>
      <c r="E143" s="35"/>
      <c r="F143" s="186" t="s">
        <v>1915</v>
      </c>
      <c r="G143" s="35"/>
      <c r="H143" s="35"/>
      <c r="I143" s="187"/>
      <c r="J143" s="35"/>
      <c r="K143" s="35"/>
      <c r="L143" s="36"/>
      <c r="M143" s="188"/>
      <c r="N143" s="189"/>
      <c r="O143" s="74"/>
      <c r="P143" s="74"/>
      <c r="Q143" s="74"/>
      <c r="R143" s="74"/>
      <c r="S143" s="74"/>
      <c r="T143" s="75"/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T143" s="16" t="s">
        <v>138</v>
      </c>
      <c r="AU143" s="16" t="s">
        <v>80</v>
      </c>
    </row>
    <row r="144" s="2" customFormat="1" ht="21.75" customHeight="1">
      <c r="A144" s="35"/>
      <c r="B144" s="171"/>
      <c r="C144" s="172" t="s">
        <v>182</v>
      </c>
      <c r="D144" s="172" t="s">
        <v>132</v>
      </c>
      <c r="E144" s="173" t="s">
        <v>1918</v>
      </c>
      <c r="F144" s="174" t="s">
        <v>1919</v>
      </c>
      <c r="G144" s="175" t="s">
        <v>1920</v>
      </c>
      <c r="H144" s="176">
        <v>5</v>
      </c>
      <c r="I144" s="177"/>
      <c r="J144" s="178">
        <f>ROUND(I144*H144,2)</f>
        <v>0</v>
      </c>
      <c r="K144" s="174" t="s">
        <v>1</v>
      </c>
      <c r="L144" s="36"/>
      <c r="M144" s="179" t="s">
        <v>1</v>
      </c>
      <c r="N144" s="180" t="s">
        <v>38</v>
      </c>
      <c r="O144" s="74"/>
      <c r="P144" s="181">
        <f>O144*H144</f>
        <v>0</v>
      </c>
      <c r="Q144" s="181">
        <v>0</v>
      </c>
      <c r="R144" s="181">
        <f>Q144*H144</f>
        <v>0</v>
      </c>
      <c r="S144" s="181">
        <v>0</v>
      </c>
      <c r="T144" s="182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183" t="s">
        <v>130</v>
      </c>
      <c r="AT144" s="183" t="s">
        <v>132</v>
      </c>
      <c r="AU144" s="183" t="s">
        <v>80</v>
      </c>
      <c r="AY144" s="16" t="s">
        <v>131</v>
      </c>
      <c r="BE144" s="184">
        <f>IF(N144="základní",J144,0)</f>
        <v>0</v>
      </c>
      <c r="BF144" s="184">
        <f>IF(N144="snížená",J144,0)</f>
        <v>0</v>
      </c>
      <c r="BG144" s="184">
        <f>IF(N144="zákl. přenesená",J144,0)</f>
        <v>0</v>
      </c>
      <c r="BH144" s="184">
        <f>IF(N144="sníž. přenesená",J144,0)</f>
        <v>0</v>
      </c>
      <c r="BI144" s="184">
        <f>IF(N144="nulová",J144,0)</f>
        <v>0</v>
      </c>
      <c r="BJ144" s="16" t="s">
        <v>80</v>
      </c>
      <c r="BK144" s="184">
        <f>ROUND(I144*H144,2)</f>
        <v>0</v>
      </c>
      <c r="BL144" s="16" t="s">
        <v>130</v>
      </c>
      <c r="BM144" s="183" t="s">
        <v>2055</v>
      </c>
    </row>
    <row r="145" s="2" customFormat="1">
      <c r="A145" s="35"/>
      <c r="B145" s="36"/>
      <c r="C145" s="35"/>
      <c r="D145" s="185" t="s">
        <v>138</v>
      </c>
      <c r="E145" s="35"/>
      <c r="F145" s="186" t="s">
        <v>1919</v>
      </c>
      <c r="G145" s="35"/>
      <c r="H145" s="35"/>
      <c r="I145" s="187"/>
      <c r="J145" s="35"/>
      <c r="K145" s="35"/>
      <c r="L145" s="36"/>
      <c r="M145" s="188"/>
      <c r="N145" s="189"/>
      <c r="O145" s="74"/>
      <c r="P145" s="74"/>
      <c r="Q145" s="74"/>
      <c r="R145" s="74"/>
      <c r="S145" s="74"/>
      <c r="T145" s="75"/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T145" s="16" t="s">
        <v>138</v>
      </c>
      <c r="AU145" s="16" t="s">
        <v>80</v>
      </c>
    </row>
    <row r="146" s="2" customFormat="1" ht="16.5" customHeight="1">
      <c r="A146" s="35"/>
      <c r="B146" s="171"/>
      <c r="C146" s="172" t="s">
        <v>186</v>
      </c>
      <c r="D146" s="172" t="s">
        <v>132</v>
      </c>
      <c r="E146" s="173" t="s">
        <v>2056</v>
      </c>
      <c r="F146" s="174" t="s">
        <v>2057</v>
      </c>
      <c r="G146" s="175" t="s">
        <v>434</v>
      </c>
      <c r="H146" s="176">
        <v>2</v>
      </c>
      <c r="I146" s="177"/>
      <c r="J146" s="178">
        <f>ROUND(I146*H146,2)</f>
        <v>0</v>
      </c>
      <c r="K146" s="174" t="s">
        <v>1</v>
      </c>
      <c r="L146" s="36"/>
      <c r="M146" s="179" t="s">
        <v>1</v>
      </c>
      <c r="N146" s="180" t="s">
        <v>38</v>
      </c>
      <c r="O146" s="74"/>
      <c r="P146" s="181">
        <f>O146*H146</f>
        <v>0</v>
      </c>
      <c r="Q146" s="181">
        <v>0</v>
      </c>
      <c r="R146" s="181">
        <f>Q146*H146</f>
        <v>0</v>
      </c>
      <c r="S146" s="181">
        <v>0</v>
      </c>
      <c r="T146" s="182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183" t="s">
        <v>130</v>
      </c>
      <c r="AT146" s="183" t="s">
        <v>132</v>
      </c>
      <c r="AU146" s="183" t="s">
        <v>80</v>
      </c>
      <c r="AY146" s="16" t="s">
        <v>131</v>
      </c>
      <c r="BE146" s="184">
        <f>IF(N146="základní",J146,0)</f>
        <v>0</v>
      </c>
      <c r="BF146" s="184">
        <f>IF(N146="snížená",J146,0)</f>
        <v>0</v>
      </c>
      <c r="BG146" s="184">
        <f>IF(N146="zákl. přenesená",J146,0)</f>
        <v>0</v>
      </c>
      <c r="BH146" s="184">
        <f>IF(N146="sníž. přenesená",J146,0)</f>
        <v>0</v>
      </c>
      <c r="BI146" s="184">
        <f>IF(N146="nulová",J146,0)</f>
        <v>0</v>
      </c>
      <c r="BJ146" s="16" t="s">
        <v>80</v>
      </c>
      <c r="BK146" s="184">
        <f>ROUND(I146*H146,2)</f>
        <v>0</v>
      </c>
      <c r="BL146" s="16" t="s">
        <v>130</v>
      </c>
      <c r="BM146" s="183" t="s">
        <v>2058</v>
      </c>
    </row>
    <row r="147" s="2" customFormat="1">
      <c r="A147" s="35"/>
      <c r="B147" s="36"/>
      <c r="C147" s="35"/>
      <c r="D147" s="185" t="s">
        <v>138</v>
      </c>
      <c r="E147" s="35"/>
      <c r="F147" s="186" t="s">
        <v>2057</v>
      </c>
      <c r="G147" s="35"/>
      <c r="H147" s="35"/>
      <c r="I147" s="187"/>
      <c r="J147" s="35"/>
      <c r="K147" s="35"/>
      <c r="L147" s="36"/>
      <c r="M147" s="188"/>
      <c r="N147" s="189"/>
      <c r="O147" s="74"/>
      <c r="P147" s="74"/>
      <c r="Q147" s="74"/>
      <c r="R147" s="74"/>
      <c r="S147" s="74"/>
      <c r="T147" s="75"/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T147" s="16" t="s">
        <v>138</v>
      </c>
      <c r="AU147" s="16" t="s">
        <v>80</v>
      </c>
    </row>
    <row r="148" s="11" customFormat="1" ht="25.92" customHeight="1">
      <c r="A148" s="11"/>
      <c r="B148" s="160"/>
      <c r="C148" s="11"/>
      <c r="D148" s="161" t="s">
        <v>72</v>
      </c>
      <c r="E148" s="162" t="s">
        <v>208</v>
      </c>
      <c r="F148" s="162" t="s">
        <v>1925</v>
      </c>
      <c r="G148" s="11"/>
      <c r="H148" s="11"/>
      <c r="I148" s="163"/>
      <c r="J148" s="164">
        <f>BK148</f>
        <v>0</v>
      </c>
      <c r="K148" s="11"/>
      <c r="L148" s="160"/>
      <c r="M148" s="165"/>
      <c r="N148" s="166"/>
      <c r="O148" s="166"/>
      <c r="P148" s="167">
        <f>SUM(P149:P158)</f>
        <v>0</v>
      </c>
      <c r="Q148" s="166"/>
      <c r="R148" s="167">
        <f>SUM(R149:R158)</f>
        <v>0</v>
      </c>
      <c r="S148" s="166"/>
      <c r="T148" s="168">
        <f>SUM(T149:T158)</f>
        <v>0</v>
      </c>
      <c r="U148" s="11"/>
      <c r="V148" s="11"/>
      <c r="W148" s="11"/>
      <c r="X148" s="11"/>
      <c r="Y148" s="11"/>
      <c r="Z148" s="11"/>
      <c r="AA148" s="11"/>
      <c r="AB148" s="11"/>
      <c r="AC148" s="11"/>
      <c r="AD148" s="11"/>
      <c r="AE148" s="11"/>
      <c r="AR148" s="161" t="s">
        <v>130</v>
      </c>
      <c r="AT148" s="169" t="s">
        <v>72</v>
      </c>
      <c r="AU148" s="169" t="s">
        <v>73</v>
      </c>
      <c r="AY148" s="161" t="s">
        <v>131</v>
      </c>
      <c r="BK148" s="170">
        <f>SUM(BK149:BK158)</f>
        <v>0</v>
      </c>
    </row>
    <row r="149" s="2" customFormat="1" ht="16.5" customHeight="1">
      <c r="A149" s="35"/>
      <c r="B149" s="171"/>
      <c r="C149" s="172" t="s">
        <v>190</v>
      </c>
      <c r="D149" s="172" t="s">
        <v>132</v>
      </c>
      <c r="E149" s="173" t="s">
        <v>1926</v>
      </c>
      <c r="F149" s="174" t="s">
        <v>1927</v>
      </c>
      <c r="G149" s="175" t="s">
        <v>446</v>
      </c>
      <c r="H149" s="176">
        <v>8.4369999999999994</v>
      </c>
      <c r="I149" s="177"/>
      <c r="J149" s="178">
        <f>ROUND(I149*H149,2)</f>
        <v>0</v>
      </c>
      <c r="K149" s="174" t="s">
        <v>1</v>
      </c>
      <c r="L149" s="36"/>
      <c r="M149" s="179" t="s">
        <v>1</v>
      </c>
      <c r="N149" s="180" t="s">
        <v>38</v>
      </c>
      <c r="O149" s="74"/>
      <c r="P149" s="181">
        <f>O149*H149</f>
        <v>0</v>
      </c>
      <c r="Q149" s="181">
        <v>0</v>
      </c>
      <c r="R149" s="181">
        <f>Q149*H149</f>
        <v>0</v>
      </c>
      <c r="S149" s="181">
        <v>0</v>
      </c>
      <c r="T149" s="182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183" t="s">
        <v>130</v>
      </c>
      <c r="AT149" s="183" t="s">
        <v>132</v>
      </c>
      <c r="AU149" s="183" t="s">
        <v>80</v>
      </c>
      <c r="AY149" s="16" t="s">
        <v>131</v>
      </c>
      <c r="BE149" s="184">
        <f>IF(N149="základní",J149,0)</f>
        <v>0</v>
      </c>
      <c r="BF149" s="184">
        <f>IF(N149="snížená",J149,0)</f>
        <v>0</v>
      </c>
      <c r="BG149" s="184">
        <f>IF(N149="zákl. přenesená",J149,0)</f>
        <v>0</v>
      </c>
      <c r="BH149" s="184">
        <f>IF(N149="sníž. přenesená",J149,0)</f>
        <v>0</v>
      </c>
      <c r="BI149" s="184">
        <f>IF(N149="nulová",J149,0)</f>
        <v>0</v>
      </c>
      <c r="BJ149" s="16" t="s">
        <v>80</v>
      </c>
      <c r="BK149" s="184">
        <f>ROUND(I149*H149,2)</f>
        <v>0</v>
      </c>
      <c r="BL149" s="16" t="s">
        <v>130</v>
      </c>
      <c r="BM149" s="183" t="s">
        <v>2059</v>
      </c>
    </row>
    <row r="150" s="2" customFormat="1">
      <c r="A150" s="35"/>
      <c r="B150" s="36"/>
      <c r="C150" s="35"/>
      <c r="D150" s="185" t="s">
        <v>138</v>
      </c>
      <c r="E150" s="35"/>
      <c r="F150" s="186" t="s">
        <v>1927</v>
      </c>
      <c r="G150" s="35"/>
      <c r="H150" s="35"/>
      <c r="I150" s="187"/>
      <c r="J150" s="35"/>
      <c r="K150" s="35"/>
      <c r="L150" s="36"/>
      <c r="M150" s="188"/>
      <c r="N150" s="189"/>
      <c r="O150" s="74"/>
      <c r="P150" s="74"/>
      <c r="Q150" s="74"/>
      <c r="R150" s="74"/>
      <c r="S150" s="74"/>
      <c r="T150" s="75"/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T150" s="16" t="s">
        <v>138</v>
      </c>
      <c r="AU150" s="16" t="s">
        <v>80</v>
      </c>
    </row>
    <row r="151" s="2" customFormat="1" ht="21.75" customHeight="1">
      <c r="A151" s="35"/>
      <c r="B151" s="171"/>
      <c r="C151" s="172" t="s">
        <v>195</v>
      </c>
      <c r="D151" s="172" t="s">
        <v>132</v>
      </c>
      <c r="E151" s="173" t="s">
        <v>1929</v>
      </c>
      <c r="F151" s="174" t="s">
        <v>1930</v>
      </c>
      <c r="G151" s="175" t="s">
        <v>446</v>
      </c>
      <c r="H151" s="176">
        <v>15.989000000000001</v>
      </c>
      <c r="I151" s="177"/>
      <c r="J151" s="178">
        <f>ROUND(I151*H151,2)</f>
        <v>0</v>
      </c>
      <c r="K151" s="174" t="s">
        <v>1</v>
      </c>
      <c r="L151" s="36"/>
      <c r="M151" s="179" t="s">
        <v>1</v>
      </c>
      <c r="N151" s="180" t="s">
        <v>38</v>
      </c>
      <c r="O151" s="74"/>
      <c r="P151" s="181">
        <f>O151*H151</f>
        <v>0</v>
      </c>
      <c r="Q151" s="181">
        <v>0</v>
      </c>
      <c r="R151" s="181">
        <f>Q151*H151</f>
        <v>0</v>
      </c>
      <c r="S151" s="181">
        <v>0</v>
      </c>
      <c r="T151" s="182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183" t="s">
        <v>130</v>
      </c>
      <c r="AT151" s="183" t="s">
        <v>132</v>
      </c>
      <c r="AU151" s="183" t="s">
        <v>80</v>
      </c>
      <c r="AY151" s="16" t="s">
        <v>131</v>
      </c>
      <c r="BE151" s="184">
        <f>IF(N151="základní",J151,0)</f>
        <v>0</v>
      </c>
      <c r="BF151" s="184">
        <f>IF(N151="snížená",J151,0)</f>
        <v>0</v>
      </c>
      <c r="BG151" s="184">
        <f>IF(N151="zákl. přenesená",J151,0)</f>
        <v>0</v>
      </c>
      <c r="BH151" s="184">
        <f>IF(N151="sníž. přenesená",J151,0)</f>
        <v>0</v>
      </c>
      <c r="BI151" s="184">
        <f>IF(N151="nulová",J151,0)</f>
        <v>0</v>
      </c>
      <c r="BJ151" s="16" t="s">
        <v>80</v>
      </c>
      <c r="BK151" s="184">
        <f>ROUND(I151*H151,2)</f>
        <v>0</v>
      </c>
      <c r="BL151" s="16" t="s">
        <v>130</v>
      </c>
      <c r="BM151" s="183" t="s">
        <v>2060</v>
      </c>
    </row>
    <row r="152" s="2" customFormat="1">
      <c r="A152" s="35"/>
      <c r="B152" s="36"/>
      <c r="C152" s="35"/>
      <c r="D152" s="185" t="s">
        <v>138</v>
      </c>
      <c r="E152" s="35"/>
      <c r="F152" s="186" t="s">
        <v>1930</v>
      </c>
      <c r="G152" s="35"/>
      <c r="H152" s="35"/>
      <c r="I152" s="187"/>
      <c r="J152" s="35"/>
      <c r="K152" s="35"/>
      <c r="L152" s="36"/>
      <c r="M152" s="188"/>
      <c r="N152" s="189"/>
      <c r="O152" s="74"/>
      <c r="P152" s="74"/>
      <c r="Q152" s="74"/>
      <c r="R152" s="74"/>
      <c r="S152" s="74"/>
      <c r="T152" s="75"/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T152" s="16" t="s">
        <v>138</v>
      </c>
      <c r="AU152" s="16" t="s">
        <v>80</v>
      </c>
    </row>
    <row r="153" s="2" customFormat="1" ht="21.75" customHeight="1">
      <c r="A153" s="35"/>
      <c r="B153" s="171"/>
      <c r="C153" s="172" t="s">
        <v>199</v>
      </c>
      <c r="D153" s="172" t="s">
        <v>132</v>
      </c>
      <c r="E153" s="173" t="s">
        <v>1932</v>
      </c>
      <c r="F153" s="174" t="s">
        <v>1933</v>
      </c>
      <c r="G153" s="175" t="s">
        <v>446</v>
      </c>
      <c r="H153" s="176">
        <v>7.9939999999999998</v>
      </c>
      <c r="I153" s="177"/>
      <c r="J153" s="178">
        <f>ROUND(I153*H153,2)</f>
        <v>0</v>
      </c>
      <c r="K153" s="174" t="s">
        <v>1</v>
      </c>
      <c r="L153" s="36"/>
      <c r="M153" s="179" t="s">
        <v>1</v>
      </c>
      <c r="N153" s="180" t="s">
        <v>38</v>
      </c>
      <c r="O153" s="74"/>
      <c r="P153" s="181">
        <f>O153*H153</f>
        <v>0</v>
      </c>
      <c r="Q153" s="181">
        <v>0</v>
      </c>
      <c r="R153" s="181">
        <f>Q153*H153</f>
        <v>0</v>
      </c>
      <c r="S153" s="181">
        <v>0</v>
      </c>
      <c r="T153" s="182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183" t="s">
        <v>130</v>
      </c>
      <c r="AT153" s="183" t="s">
        <v>132</v>
      </c>
      <c r="AU153" s="183" t="s">
        <v>80</v>
      </c>
      <c r="AY153" s="16" t="s">
        <v>131</v>
      </c>
      <c r="BE153" s="184">
        <f>IF(N153="základní",J153,0)</f>
        <v>0</v>
      </c>
      <c r="BF153" s="184">
        <f>IF(N153="snížená",J153,0)</f>
        <v>0</v>
      </c>
      <c r="BG153" s="184">
        <f>IF(N153="zákl. přenesená",J153,0)</f>
        <v>0</v>
      </c>
      <c r="BH153" s="184">
        <f>IF(N153="sníž. přenesená",J153,0)</f>
        <v>0</v>
      </c>
      <c r="BI153" s="184">
        <f>IF(N153="nulová",J153,0)</f>
        <v>0</v>
      </c>
      <c r="BJ153" s="16" t="s">
        <v>80</v>
      </c>
      <c r="BK153" s="184">
        <f>ROUND(I153*H153,2)</f>
        <v>0</v>
      </c>
      <c r="BL153" s="16" t="s">
        <v>130</v>
      </c>
      <c r="BM153" s="183" t="s">
        <v>2061</v>
      </c>
    </row>
    <row r="154" s="2" customFormat="1">
      <c r="A154" s="35"/>
      <c r="B154" s="36"/>
      <c r="C154" s="35"/>
      <c r="D154" s="185" t="s">
        <v>138</v>
      </c>
      <c r="E154" s="35"/>
      <c r="F154" s="186" t="s">
        <v>1933</v>
      </c>
      <c r="G154" s="35"/>
      <c r="H154" s="35"/>
      <c r="I154" s="187"/>
      <c r="J154" s="35"/>
      <c r="K154" s="35"/>
      <c r="L154" s="36"/>
      <c r="M154" s="188"/>
      <c r="N154" s="189"/>
      <c r="O154" s="74"/>
      <c r="P154" s="74"/>
      <c r="Q154" s="74"/>
      <c r="R154" s="74"/>
      <c r="S154" s="74"/>
      <c r="T154" s="75"/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T154" s="16" t="s">
        <v>138</v>
      </c>
      <c r="AU154" s="16" t="s">
        <v>80</v>
      </c>
    </row>
    <row r="155" s="2" customFormat="1" ht="21.75" customHeight="1">
      <c r="A155" s="35"/>
      <c r="B155" s="171"/>
      <c r="C155" s="172" t="s">
        <v>204</v>
      </c>
      <c r="D155" s="172" t="s">
        <v>132</v>
      </c>
      <c r="E155" s="173" t="s">
        <v>1935</v>
      </c>
      <c r="F155" s="174" t="s">
        <v>1936</v>
      </c>
      <c r="G155" s="175" t="s">
        <v>446</v>
      </c>
      <c r="H155" s="176">
        <v>1.7769999999999999</v>
      </c>
      <c r="I155" s="177"/>
      <c r="J155" s="178">
        <f>ROUND(I155*H155,2)</f>
        <v>0</v>
      </c>
      <c r="K155" s="174" t="s">
        <v>1</v>
      </c>
      <c r="L155" s="36"/>
      <c r="M155" s="179" t="s">
        <v>1</v>
      </c>
      <c r="N155" s="180" t="s">
        <v>38</v>
      </c>
      <c r="O155" s="74"/>
      <c r="P155" s="181">
        <f>O155*H155</f>
        <v>0</v>
      </c>
      <c r="Q155" s="181">
        <v>0</v>
      </c>
      <c r="R155" s="181">
        <f>Q155*H155</f>
        <v>0</v>
      </c>
      <c r="S155" s="181">
        <v>0</v>
      </c>
      <c r="T155" s="182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183" t="s">
        <v>130</v>
      </c>
      <c r="AT155" s="183" t="s">
        <v>132</v>
      </c>
      <c r="AU155" s="183" t="s">
        <v>80</v>
      </c>
      <c r="AY155" s="16" t="s">
        <v>131</v>
      </c>
      <c r="BE155" s="184">
        <f>IF(N155="základní",J155,0)</f>
        <v>0</v>
      </c>
      <c r="BF155" s="184">
        <f>IF(N155="snížená",J155,0)</f>
        <v>0</v>
      </c>
      <c r="BG155" s="184">
        <f>IF(N155="zákl. přenesená",J155,0)</f>
        <v>0</v>
      </c>
      <c r="BH155" s="184">
        <f>IF(N155="sníž. přenesená",J155,0)</f>
        <v>0</v>
      </c>
      <c r="BI155" s="184">
        <f>IF(N155="nulová",J155,0)</f>
        <v>0</v>
      </c>
      <c r="BJ155" s="16" t="s">
        <v>80</v>
      </c>
      <c r="BK155" s="184">
        <f>ROUND(I155*H155,2)</f>
        <v>0</v>
      </c>
      <c r="BL155" s="16" t="s">
        <v>130</v>
      </c>
      <c r="BM155" s="183" t="s">
        <v>2062</v>
      </c>
    </row>
    <row r="156" s="2" customFormat="1">
      <c r="A156" s="35"/>
      <c r="B156" s="36"/>
      <c r="C156" s="35"/>
      <c r="D156" s="185" t="s">
        <v>138</v>
      </c>
      <c r="E156" s="35"/>
      <c r="F156" s="186" t="s">
        <v>1936</v>
      </c>
      <c r="G156" s="35"/>
      <c r="H156" s="35"/>
      <c r="I156" s="187"/>
      <c r="J156" s="35"/>
      <c r="K156" s="35"/>
      <c r="L156" s="36"/>
      <c r="M156" s="188"/>
      <c r="N156" s="189"/>
      <c r="O156" s="74"/>
      <c r="P156" s="74"/>
      <c r="Q156" s="74"/>
      <c r="R156" s="74"/>
      <c r="S156" s="74"/>
      <c r="T156" s="75"/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T156" s="16" t="s">
        <v>138</v>
      </c>
      <c r="AU156" s="16" t="s">
        <v>80</v>
      </c>
    </row>
    <row r="157" s="2" customFormat="1" ht="21.75" customHeight="1">
      <c r="A157" s="35"/>
      <c r="B157" s="171"/>
      <c r="C157" s="172" t="s">
        <v>208</v>
      </c>
      <c r="D157" s="172" t="s">
        <v>132</v>
      </c>
      <c r="E157" s="173" t="s">
        <v>1938</v>
      </c>
      <c r="F157" s="174" t="s">
        <v>1939</v>
      </c>
      <c r="G157" s="175" t="s">
        <v>446</v>
      </c>
      <c r="H157" s="176">
        <v>0.88800000000000001</v>
      </c>
      <c r="I157" s="177"/>
      <c r="J157" s="178">
        <f>ROUND(I157*H157,2)</f>
        <v>0</v>
      </c>
      <c r="K157" s="174" t="s">
        <v>1</v>
      </c>
      <c r="L157" s="36"/>
      <c r="M157" s="179" t="s">
        <v>1</v>
      </c>
      <c r="N157" s="180" t="s">
        <v>38</v>
      </c>
      <c r="O157" s="74"/>
      <c r="P157" s="181">
        <f>O157*H157</f>
        <v>0</v>
      </c>
      <c r="Q157" s="181">
        <v>0</v>
      </c>
      <c r="R157" s="181">
        <f>Q157*H157</f>
        <v>0</v>
      </c>
      <c r="S157" s="181">
        <v>0</v>
      </c>
      <c r="T157" s="182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183" t="s">
        <v>130</v>
      </c>
      <c r="AT157" s="183" t="s">
        <v>132</v>
      </c>
      <c r="AU157" s="183" t="s">
        <v>80</v>
      </c>
      <c r="AY157" s="16" t="s">
        <v>131</v>
      </c>
      <c r="BE157" s="184">
        <f>IF(N157="základní",J157,0)</f>
        <v>0</v>
      </c>
      <c r="BF157" s="184">
        <f>IF(N157="snížená",J157,0)</f>
        <v>0</v>
      </c>
      <c r="BG157" s="184">
        <f>IF(N157="zákl. přenesená",J157,0)</f>
        <v>0</v>
      </c>
      <c r="BH157" s="184">
        <f>IF(N157="sníž. přenesená",J157,0)</f>
        <v>0</v>
      </c>
      <c r="BI157" s="184">
        <f>IF(N157="nulová",J157,0)</f>
        <v>0</v>
      </c>
      <c r="BJ157" s="16" t="s">
        <v>80</v>
      </c>
      <c r="BK157" s="184">
        <f>ROUND(I157*H157,2)</f>
        <v>0</v>
      </c>
      <c r="BL157" s="16" t="s">
        <v>130</v>
      </c>
      <c r="BM157" s="183" t="s">
        <v>2063</v>
      </c>
    </row>
    <row r="158" s="2" customFormat="1">
      <c r="A158" s="35"/>
      <c r="B158" s="36"/>
      <c r="C158" s="35"/>
      <c r="D158" s="185" t="s">
        <v>138</v>
      </c>
      <c r="E158" s="35"/>
      <c r="F158" s="186" t="s">
        <v>1939</v>
      </c>
      <c r="G158" s="35"/>
      <c r="H158" s="35"/>
      <c r="I158" s="187"/>
      <c r="J158" s="35"/>
      <c r="K158" s="35"/>
      <c r="L158" s="36"/>
      <c r="M158" s="188"/>
      <c r="N158" s="189"/>
      <c r="O158" s="74"/>
      <c r="P158" s="74"/>
      <c r="Q158" s="74"/>
      <c r="R158" s="74"/>
      <c r="S158" s="74"/>
      <c r="T158" s="75"/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T158" s="16" t="s">
        <v>138</v>
      </c>
      <c r="AU158" s="16" t="s">
        <v>80</v>
      </c>
    </row>
    <row r="159" s="11" customFormat="1" ht="25.92" customHeight="1">
      <c r="A159" s="11"/>
      <c r="B159" s="160"/>
      <c r="C159" s="11"/>
      <c r="D159" s="161" t="s">
        <v>72</v>
      </c>
      <c r="E159" s="162" t="s">
        <v>8</v>
      </c>
      <c r="F159" s="162" t="s">
        <v>1941</v>
      </c>
      <c r="G159" s="11"/>
      <c r="H159" s="11"/>
      <c r="I159" s="163"/>
      <c r="J159" s="164">
        <f>BK159</f>
        <v>0</v>
      </c>
      <c r="K159" s="11"/>
      <c r="L159" s="160"/>
      <c r="M159" s="165"/>
      <c r="N159" s="166"/>
      <c r="O159" s="166"/>
      <c r="P159" s="167">
        <f>SUM(P160:P167)</f>
        <v>0</v>
      </c>
      <c r="Q159" s="166"/>
      <c r="R159" s="167">
        <f>SUM(R160:R167)</f>
        <v>0</v>
      </c>
      <c r="S159" s="166"/>
      <c r="T159" s="168">
        <f>SUM(T160:T167)</f>
        <v>0</v>
      </c>
      <c r="U159" s="11"/>
      <c r="V159" s="11"/>
      <c r="W159" s="11"/>
      <c r="X159" s="11"/>
      <c r="Y159" s="11"/>
      <c r="Z159" s="11"/>
      <c r="AA159" s="11"/>
      <c r="AB159" s="11"/>
      <c r="AC159" s="11"/>
      <c r="AD159" s="11"/>
      <c r="AE159" s="11"/>
      <c r="AR159" s="161" t="s">
        <v>130</v>
      </c>
      <c r="AT159" s="169" t="s">
        <v>72</v>
      </c>
      <c r="AU159" s="169" t="s">
        <v>73</v>
      </c>
      <c r="AY159" s="161" t="s">
        <v>131</v>
      </c>
      <c r="BK159" s="170">
        <f>SUM(BK160:BK167)</f>
        <v>0</v>
      </c>
    </row>
    <row r="160" s="2" customFormat="1" ht="21.75" customHeight="1">
      <c r="A160" s="35"/>
      <c r="B160" s="171"/>
      <c r="C160" s="172" t="s">
        <v>212</v>
      </c>
      <c r="D160" s="172" t="s">
        <v>132</v>
      </c>
      <c r="E160" s="173" t="s">
        <v>1942</v>
      </c>
      <c r="F160" s="174" t="s">
        <v>1943</v>
      </c>
      <c r="G160" s="175" t="s">
        <v>380</v>
      </c>
      <c r="H160" s="176">
        <v>32.542000000000002</v>
      </c>
      <c r="I160" s="177"/>
      <c r="J160" s="178">
        <f>ROUND(I160*H160,2)</f>
        <v>0</v>
      </c>
      <c r="K160" s="174" t="s">
        <v>1</v>
      </c>
      <c r="L160" s="36"/>
      <c r="M160" s="179" t="s">
        <v>1</v>
      </c>
      <c r="N160" s="180" t="s">
        <v>38</v>
      </c>
      <c r="O160" s="74"/>
      <c r="P160" s="181">
        <f>O160*H160</f>
        <v>0</v>
      </c>
      <c r="Q160" s="181">
        <v>0</v>
      </c>
      <c r="R160" s="181">
        <f>Q160*H160</f>
        <v>0</v>
      </c>
      <c r="S160" s="181">
        <v>0</v>
      </c>
      <c r="T160" s="182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183" t="s">
        <v>130</v>
      </c>
      <c r="AT160" s="183" t="s">
        <v>132</v>
      </c>
      <c r="AU160" s="183" t="s">
        <v>80</v>
      </c>
      <c r="AY160" s="16" t="s">
        <v>131</v>
      </c>
      <c r="BE160" s="184">
        <f>IF(N160="základní",J160,0)</f>
        <v>0</v>
      </c>
      <c r="BF160" s="184">
        <f>IF(N160="snížená",J160,0)</f>
        <v>0</v>
      </c>
      <c r="BG160" s="184">
        <f>IF(N160="zákl. přenesená",J160,0)</f>
        <v>0</v>
      </c>
      <c r="BH160" s="184">
        <f>IF(N160="sníž. přenesená",J160,0)</f>
        <v>0</v>
      </c>
      <c r="BI160" s="184">
        <f>IF(N160="nulová",J160,0)</f>
        <v>0</v>
      </c>
      <c r="BJ160" s="16" t="s">
        <v>80</v>
      </c>
      <c r="BK160" s="184">
        <f>ROUND(I160*H160,2)</f>
        <v>0</v>
      </c>
      <c r="BL160" s="16" t="s">
        <v>130</v>
      </c>
      <c r="BM160" s="183" t="s">
        <v>2064</v>
      </c>
    </row>
    <row r="161" s="2" customFormat="1">
      <c r="A161" s="35"/>
      <c r="B161" s="36"/>
      <c r="C161" s="35"/>
      <c r="D161" s="185" t="s">
        <v>138</v>
      </c>
      <c r="E161" s="35"/>
      <c r="F161" s="186" t="s">
        <v>1943</v>
      </c>
      <c r="G161" s="35"/>
      <c r="H161" s="35"/>
      <c r="I161" s="187"/>
      <c r="J161" s="35"/>
      <c r="K161" s="35"/>
      <c r="L161" s="36"/>
      <c r="M161" s="188"/>
      <c r="N161" s="189"/>
      <c r="O161" s="74"/>
      <c r="P161" s="74"/>
      <c r="Q161" s="74"/>
      <c r="R161" s="74"/>
      <c r="S161" s="74"/>
      <c r="T161" s="75"/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T161" s="16" t="s">
        <v>138</v>
      </c>
      <c r="AU161" s="16" t="s">
        <v>80</v>
      </c>
    </row>
    <row r="162" s="2" customFormat="1" ht="21.75" customHeight="1">
      <c r="A162" s="35"/>
      <c r="B162" s="171"/>
      <c r="C162" s="172" t="s">
        <v>8</v>
      </c>
      <c r="D162" s="172" t="s">
        <v>132</v>
      </c>
      <c r="E162" s="173" t="s">
        <v>1945</v>
      </c>
      <c r="F162" s="174" t="s">
        <v>1946</v>
      </c>
      <c r="G162" s="175" t="s">
        <v>380</v>
      </c>
      <c r="H162" s="176">
        <v>13.771000000000001</v>
      </c>
      <c r="I162" s="177"/>
      <c r="J162" s="178">
        <f>ROUND(I162*H162,2)</f>
        <v>0</v>
      </c>
      <c r="K162" s="174" t="s">
        <v>1</v>
      </c>
      <c r="L162" s="36"/>
      <c r="M162" s="179" t="s">
        <v>1</v>
      </c>
      <c r="N162" s="180" t="s">
        <v>38</v>
      </c>
      <c r="O162" s="74"/>
      <c r="P162" s="181">
        <f>O162*H162</f>
        <v>0</v>
      </c>
      <c r="Q162" s="181">
        <v>0</v>
      </c>
      <c r="R162" s="181">
        <f>Q162*H162</f>
        <v>0</v>
      </c>
      <c r="S162" s="181">
        <v>0</v>
      </c>
      <c r="T162" s="182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183" t="s">
        <v>130</v>
      </c>
      <c r="AT162" s="183" t="s">
        <v>132</v>
      </c>
      <c r="AU162" s="183" t="s">
        <v>80</v>
      </c>
      <c r="AY162" s="16" t="s">
        <v>131</v>
      </c>
      <c r="BE162" s="184">
        <f>IF(N162="základní",J162,0)</f>
        <v>0</v>
      </c>
      <c r="BF162" s="184">
        <f>IF(N162="snížená",J162,0)</f>
        <v>0</v>
      </c>
      <c r="BG162" s="184">
        <f>IF(N162="zákl. přenesená",J162,0)</f>
        <v>0</v>
      </c>
      <c r="BH162" s="184">
        <f>IF(N162="sníž. přenesená",J162,0)</f>
        <v>0</v>
      </c>
      <c r="BI162" s="184">
        <f>IF(N162="nulová",J162,0)</f>
        <v>0</v>
      </c>
      <c r="BJ162" s="16" t="s">
        <v>80</v>
      </c>
      <c r="BK162" s="184">
        <f>ROUND(I162*H162,2)</f>
        <v>0</v>
      </c>
      <c r="BL162" s="16" t="s">
        <v>130</v>
      </c>
      <c r="BM162" s="183" t="s">
        <v>2065</v>
      </c>
    </row>
    <row r="163" s="2" customFormat="1">
      <c r="A163" s="35"/>
      <c r="B163" s="36"/>
      <c r="C163" s="35"/>
      <c r="D163" s="185" t="s">
        <v>138</v>
      </c>
      <c r="E163" s="35"/>
      <c r="F163" s="186" t="s">
        <v>1946</v>
      </c>
      <c r="G163" s="35"/>
      <c r="H163" s="35"/>
      <c r="I163" s="187"/>
      <c r="J163" s="35"/>
      <c r="K163" s="35"/>
      <c r="L163" s="36"/>
      <c r="M163" s="188"/>
      <c r="N163" s="189"/>
      <c r="O163" s="74"/>
      <c r="P163" s="74"/>
      <c r="Q163" s="74"/>
      <c r="R163" s="74"/>
      <c r="S163" s="74"/>
      <c r="T163" s="75"/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T163" s="16" t="s">
        <v>138</v>
      </c>
      <c r="AU163" s="16" t="s">
        <v>80</v>
      </c>
    </row>
    <row r="164" s="2" customFormat="1" ht="21.75" customHeight="1">
      <c r="A164" s="35"/>
      <c r="B164" s="171"/>
      <c r="C164" s="172" t="s">
        <v>219</v>
      </c>
      <c r="D164" s="172" t="s">
        <v>132</v>
      </c>
      <c r="E164" s="173" t="s">
        <v>1948</v>
      </c>
      <c r="F164" s="174" t="s">
        <v>1949</v>
      </c>
      <c r="G164" s="175" t="s">
        <v>380</v>
      </c>
      <c r="H164" s="176">
        <v>32.542000000000002</v>
      </c>
      <c r="I164" s="177"/>
      <c r="J164" s="178">
        <f>ROUND(I164*H164,2)</f>
        <v>0</v>
      </c>
      <c r="K164" s="174" t="s">
        <v>1</v>
      </c>
      <c r="L164" s="36"/>
      <c r="M164" s="179" t="s">
        <v>1</v>
      </c>
      <c r="N164" s="180" t="s">
        <v>38</v>
      </c>
      <c r="O164" s="74"/>
      <c r="P164" s="181">
        <f>O164*H164</f>
        <v>0</v>
      </c>
      <c r="Q164" s="181">
        <v>0</v>
      </c>
      <c r="R164" s="181">
        <f>Q164*H164</f>
        <v>0</v>
      </c>
      <c r="S164" s="181">
        <v>0</v>
      </c>
      <c r="T164" s="182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183" t="s">
        <v>130</v>
      </c>
      <c r="AT164" s="183" t="s">
        <v>132</v>
      </c>
      <c r="AU164" s="183" t="s">
        <v>80</v>
      </c>
      <c r="AY164" s="16" t="s">
        <v>131</v>
      </c>
      <c r="BE164" s="184">
        <f>IF(N164="základní",J164,0)</f>
        <v>0</v>
      </c>
      <c r="BF164" s="184">
        <f>IF(N164="snížená",J164,0)</f>
        <v>0</v>
      </c>
      <c r="BG164" s="184">
        <f>IF(N164="zákl. přenesená",J164,0)</f>
        <v>0</v>
      </c>
      <c r="BH164" s="184">
        <f>IF(N164="sníž. přenesená",J164,0)</f>
        <v>0</v>
      </c>
      <c r="BI164" s="184">
        <f>IF(N164="nulová",J164,0)</f>
        <v>0</v>
      </c>
      <c r="BJ164" s="16" t="s">
        <v>80</v>
      </c>
      <c r="BK164" s="184">
        <f>ROUND(I164*H164,2)</f>
        <v>0</v>
      </c>
      <c r="BL164" s="16" t="s">
        <v>130</v>
      </c>
      <c r="BM164" s="183" t="s">
        <v>2066</v>
      </c>
    </row>
    <row r="165" s="2" customFormat="1">
      <c r="A165" s="35"/>
      <c r="B165" s="36"/>
      <c r="C165" s="35"/>
      <c r="D165" s="185" t="s">
        <v>138</v>
      </c>
      <c r="E165" s="35"/>
      <c r="F165" s="186" t="s">
        <v>1949</v>
      </c>
      <c r="G165" s="35"/>
      <c r="H165" s="35"/>
      <c r="I165" s="187"/>
      <c r="J165" s="35"/>
      <c r="K165" s="35"/>
      <c r="L165" s="36"/>
      <c r="M165" s="188"/>
      <c r="N165" s="189"/>
      <c r="O165" s="74"/>
      <c r="P165" s="74"/>
      <c r="Q165" s="74"/>
      <c r="R165" s="74"/>
      <c r="S165" s="74"/>
      <c r="T165" s="75"/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T165" s="16" t="s">
        <v>138</v>
      </c>
      <c r="AU165" s="16" t="s">
        <v>80</v>
      </c>
    </row>
    <row r="166" s="2" customFormat="1" ht="21.75" customHeight="1">
      <c r="A166" s="35"/>
      <c r="B166" s="171"/>
      <c r="C166" s="172" t="s">
        <v>532</v>
      </c>
      <c r="D166" s="172" t="s">
        <v>132</v>
      </c>
      <c r="E166" s="173" t="s">
        <v>1951</v>
      </c>
      <c r="F166" s="174" t="s">
        <v>1952</v>
      </c>
      <c r="G166" s="175" t="s">
        <v>380</v>
      </c>
      <c r="H166" s="176">
        <v>13.771000000000001</v>
      </c>
      <c r="I166" s="177"/>
      <c r="J166" s="178">
        <f>ROUND(I166*H166,2)</f>
        <v>0</v>
      </c>
      <c r="K166" s="174" t="s">
        <v>1</v>
      </c>
      <c r="L166" s="36"/>
      <c r="M166" s="179" t="s">
        <v>1</v>
      </c>
      <c r="N166" s="180" t="s">
        <v>38</v>
      </c>
      <c r="O166" s="74"/>
      <c r="P166" s="181">
        <f>O166*H166</f>
        <v>0</v>
      </c>
      <c r="Q166" s="181">
        <v>0</v>
      </c>
      <c r="R166" s="181">
        <f>Q166*H166</f>
        <v>0</v>
      </c>
      <c r="S166" s="181">
        <v>0</v>
      </c>
      <c r="T166" s="182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183" t="s">
        <v>130</v>
      </c>
      <c r="AT166" s="183" t="s">
        <v>132</v>
      </c>
      <c r="AU166" s="183" t="s">
        <v>80</v>
      </c>
      <c r="AY166" s="16" t="s">
        <v>131</v>
      </c>
      <c r="BE166" s="184">
        <f>IF(N166="základní",J166,0)</f>
        <v>0</v>
      </c>
      <c r="BF166" s="184">
        <f>IF(N166="snížená",J166,0)</f>
        <v>0</v>
      </c>
      <c r="BG166" s="184">
        <f>IF(N166="zákl. přenesená",J166,0)</f>
        <v>0</v>
      </c>
      <c r="BH166" s="184">
        <f>IF(N166="sníž. přenesená",J166,0)</f>
        <v>0</v>
      </c>
      <c r="BI166" s="184">
        <f>IF(N166="nulová",J166,0)</f>
        <v>0</v>
      </c>
      <c r="BJ166" s="16" t="s">
        <v>80</v>
      </c>
      <c r="BK166" s="184">
        <f>ROUND(I166*H166,2)</f>
        <v>0</v>
      </c>
      <c r="BL166" s="16" t="s">
        <v>130</v>
      </c>
      <c r="BM166" s="183" t="s">
        <v>2067</v>
      </c>
    </row>
    <row r="167" s="2" customFormat="1">
      <c r="A167" s="35"/>
      <c r="B167" s="36"/>
      <c r="C167" s="35"/>
      <c r="D167" s="185" t="s">
        <v>138</v>
      </c>
      <c r="E167" s="35"/>
      <c r="F167" s="186" t="s">
        <v>1952</v>
      </c>
      <c r="G167" s="35"/>
      <c r="H167" s="35"/>
      <c r="I167" s="187"/>
      <c r="J167" s="35"/>
      <c r="K167" s="35"/>
      <c r="L167" s="36"/>
      <c r="M167" s="188"/>
      <c r="N167" s="189"/>
      <c r="O167" s="74"/>
      <c r="P167" s="74"/>
      <c r="Q167" s="74"/>
      <c r="R167" s="74"/>
      <c r="S167" s="74"/>
      <c r="T167" s="75"/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T167" s="16" t="s">
        <v>138</v>
      </c>
      <c r="AU167" s="16" t="s">
        <v>80</v>
      </c>
    </row>
    <row r="168" s="11" customFormat="1" ht="25.92" customHeight="1">
      <c r="A168" s="11"/>
      <c r="B168" s="160"/>
      <c r="C168" s="11"/>
      <c r="D168" s="161" t="s">
        <v>72</v>
      </c>
      <c r="E168" s="162" t="s">
        <v>219</v>
      </c>
      <c r="F168" s="162" t="s">
        <v>1954</v>
      </c>
      <c r="G168" s="11"/>
      <c r="H168" s="11"/>
      <c r="I168" s="163"/>
      <c r="J168" s="164">
        <f>BK168</f>
        <v>0</v>
      </c>
      <c r="K168" s="11"/>
      <c r="L168" s="160"/>
      <c r="M168" s="165"/>
      <c r="N168" s="166"/>
      <c r="O168" s="166"/>
      <c r="P168" s="167">
        <f>SUM(P169:P178)</f>
        <v>0</v>
      </c>
      <c r="Q168" s="166"/>
      <c r="R168" s="167">
        <f>SUM(R169:R178)</f>
        <v>0</v>
      </c>
      <c r="S168" s="166"/>
      <c r="T168" s="168">
        <f>SUM(T169:T178)</f>
        <v>0</v>
      </c>
      <c r="U168" s="11"/>
      <c r="V168" s="11"/>
      <c r="W168" s="11"/>
      <c r="X168" s="11"/>
      <c r="Y168" s="11"/>
      <c r="Z168" s="11"/>
      <c r="AA168" s="11"/>
      <c r="AB168" s="11"/>
      <c r="AC168" s="11"/>
      <c r="AD168" s="11"/>
      <c r="AE168" s="11"/>
      <c r="AR168" s="161" t="s">
        <v>130</v>
      </c>
      <c r="AT168" s="169" t="s">
        <v>72</v>
      </c>
      <c r="AU168" s="169" t="s">
        <v>73</v>
      </c>
      <c r="AY168" s="161" t="s">
        <v>131</v>
      </c>
      <c r="BK168" s="170">
        <f>SUM(BK169:BK178)</f>
        <v>0</v>
      </c>
    </row>
    <row r="169" s="2" customFormat="1" ht="16.5" customHeight="1">
      <c r="A169" s="35"/>
      <c r="B169" s="171"/>
      <c r="C169" s="172" t="s">
        <v>544</v>
      </c>
      <c r="D169" s="172" t="s">
        <v>132</v>
      </c>
      <c r="E169" s="173" t="s">
        <v>1955</v>
      </c>
      <c r="F169" s="174" t="s">
        <v>1956</v>
      </c>
      <c r="G169" s="175" t="s">
        <v>446</v>
      </c>
      <c r="H169" s="176">
        <v>8.8829999999999991</v>
      </c>
      <c r="I169" s="177"/>
      <c r="J169" s="178">
        <f>ROUND(I169*H169,2)</f>
        <v>0</v>
      </c>
      <c r="K169" s="174" t="s">
        <v>1</v>
      </c>
      <c r="L169" s="36"/>
      <c r="M169" s="179" t="s">
        <v>1</v>
      </c>
      <c r="N169" s="180" t="s">
        <v>38</v>
      </c>
      <c r="O169" s="74"/>
      <c r="P169" s="181">
        <f>O169*H169</f>
        <v>0</v>
      </c>
      <c r="Q169" s="181">
        <v>0</v>
      </c>
      <c r="R169" s="181">
        <f>Q169*H169</f>
        <v>0</v>
      </c>
      <c r="S169" s="181">
        <v>0</v>
      </c>
      <c r="T169" s="182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183" t="s">
        <v>130</v>
      </c>
      <c r="AT169" s="183" t="s">
        <v>132</v>
      </c>
      <c r="AU169" s="183" t="s">
        <v>80</v>
      </c>
      <c r="AY169" s="16" t="s">
        <v>131</v>
      </c>
      <c r="BE169" s="184">
        <f>IF(N169="základní",J169,0)</f>
        <v>0</v>
      </c>
      <c r="BF169" s="184">
        <f>IF(N169="snížená",J169,0)</f>
        <v>0</v>
      </c>
      <c r="BG169" s="184">
        <f>IF(N169="zákl. přenesená",J169,0)</f>
        <v>0</v>
      </c>
      <c r="BH169" s="184">
        <f>IF(N169="sníž. přenesená",J169,0)</f>
        <v>0</v>
      </c>
      <c r="BI169" s="184">
        <f>IF(N169="nulová",J169,0)</f>
        <v>0</v>
      </c>
      <c r="BJ169" s="16" t="s">
        <v>80</v>
      </c>
      <c r="BK169" s="184">
        <f>ROUND(I169*H169,2)</f>
        <v>0</v>
      </c>
      <c r="BL169" s="16" t="s">
        <v>130</v>
      </c>
      <c r="BM169" s="183" t="s">
        <v>2068</v>
      </c>
    </row>
    <row r="170" s="2" customFormat="1">
      <c r="A170" s="35"/>
      <c r="B170" s="36"/>
      <c r="C170" s="35"/>
      <c r="D170" s="185" t="s">
        <v>138</v>
      </c>
      <c r="E170" s="35"/>
      <c r="F170" s="186" t="s">
        <v>1956</v>
      </c>
      <c r="G170" s="35"/>
      <c r="H170" s="35"/>
      <c r="I170" s="187"/>
      <c r="J170" s="35"/>
      <c r="K170" s="35"/>
      <c r="L170" s="36"/>
      <c r="M170" s="188"/>
      <c r="N170" s="189"/>
      <c r="O170" s="74"/>
      <c r="P170" s="74"/>
      <c r="Q170" s="74"/>
      <c r="R170" s="74"/>
      <c r="S170" s="74"/>
      <c r="T170" s="75"/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T170" s="16" t="s">
        <v>138</v>
      </c>
      <c r="AU170" s="16" t="s">
        <v>80</v>
      </c>
    </row>
    <row r="171" s="2" customFormat="1" ht="21.75" customHeight="1">
      <c r="A171" s="35"/>
      <c r="B171" s="171"/>
      <c r="C171" s="172" t="s">
        <v>550</v>
      </c>
      <c r="D171" s="172" t="s">
        <v>132</v>
      </c>
      <c r="E171" s="173" t="s">
        <v>1958</v>
      </c>
      <c r="F171" s="174" t="s">
        <v>1959</v>
      </c>
      <c r="G171" s="175" t="s">
        <v>446</v>
      </c>
      <c r="H171" s="176">
        <v>10.783</v>
      </c>
      <c r="I171" s="177"/>
      <c r="J171" s="178">
        <f>ROUND(I171*H171,2)</f>
        <v>0</v>
      </c>
      <c r="K171" s="174" t="s">
        <v>1</v>
      </c>
      <c r="L171" s="36"/>
      <c r="M171" s="179" t="s">
        <v>1</v>
      </c>
      <c r="N171" s="180" t="s">
        <v>38</v>
      </c>
      <c r="O171" s="74"/>
      <c r="P171" s="181">
        <f>O171*H171</f>
        <v>0</v>
      </c>
      <c r="Q171" s="181">
        <v>0</v>
      </c>
      <c r="R171" s="181">
        <f>Q171*H171</f>
        <v>0</v>
      </c>
      <c r="S171" s="181">
        <v>0</v>
      </c>
      <c r="T171" s="182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183" t="s">
        <v>130</v>
      </c>
      <c r="AT171" s="183" t="s">
        <v>132</v>
      </c>
      <c r="AU171" s="183" t="s">
        <v>80</v>
      </c>
      <c r="AY171" s="16" t="s">
        <v>131</v>
      </c>
      <c r="BE171" s="184">
        <f>IF(N171="základní",J171,0)</f>
        <v>0</v>
      </c>
      <c r="BF171" s="184">
        <f>IF(N171="snížená",J171,0)</f>
        <v>0</v>
      </c>
      <c r="BG171" s="184">
        <f>IF(N171="zákl. přenesená",J171,0)</f>
        <v>0</v>
      </c>
      <c r="BH171" s="184">
        <f>IF(N171="sníž. přenesená",J171,0)</f>
        <v>0</v>
      </c>
      <c r="BI171" s="184">
        <f>IF(N171="nulová",J171,0)</f>
        <v>0</v>
      </c>
      <c r="BJ171" s="16" t="s">
        <v>80</v>
      </c>
      <c r="BK171" s="184">
        <f>ROUND(I171*H171,2)</f>
        <v>0</v>
      </c>
      <c r="BL171" s="16" t="s">
        <v>130</v>
      </c>
      <c r="BM171" s="183" t="s">
        <v>2069</v>
      </c>
    </row>
    <row r="172" s="2" customFormat="1">
      <c r="A172" s="35"/>
      <c r="B172" s="36"/>
      <c r="C172" s="35"/>
      <c r="D172" s="185" t="s">
        <v>138</v>
      </c>
      <c r="E172" s="35"/>
      <c r="F172" s="186" t="s">
        <v>1959</v>
      </c>
      <c r="G172" s="35"/>
      <c r="H172" s="35"/>
      <c r="I172" s="187"/>
      <c r="J172" s="35"/>
      <c r="K172" s="35"/>
      <c r="L172" s="36"/>
      <c r="M172" s="188"/>
      <c r="N172" s="189"/>
      <c r="O172" s="74"/>
      <c r="P172" s="74"/>
      <c r="Q172" s="74"/>
      <c r="R172" s="74"/>
      <c r="S172" s="74"/>
      <c r="T172" s="75"/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T172" s="16" t="s">
        <v>138</v>
      </c>
      <c r="AU172" s="16" t="s">
        <v>80</v>
      </c>
    </row>
    <row r="173" s="2" customFormat="1" ht="21.75" customHeight="1">
      <c r="A173" s="35"/>
      <c r="B173" s="171"/>
      <c r="C173" s="172" t="s">
        <v>556</v>
      </c>
      <c r="D173" s="172" t="s">
        <v>132</v>
      </c>
      <c r="E173" s="173" t="s">
        <v>1961</v>
      </c>
      <c r="F173" s="174" t="s">
        <v>1962</v>
      </c>
      <c r="G173" s="175" t="s">
        <v>446</v>
      </c>
      <c r="H173" s="176">
        <v>12.372999999999999</v>
      </c>
      <c r="I173" s="177"/>
      <c r="J173" s="178">
        <f>ROUND(I173*H173,2)</f>
        <v>0</v>
      </c>
      <c r="K173" s="174" t="s">
        <v>1</v>
      </c>
      <c r="L173" s="36"/>
      <c r="M173" s="179" t="s">
        <v>1</v>
      </c>
      <c r="N173" s="180" t="s">
        <v>38</v>
      </c>
      <c r="O173" s="74"/>
      <c r="P173" s="181">
        <f>O173*H173</f>
        <v>0</v>
      </c>
      <c r="Q173" s="181">
        <v>0</v>
      </c>
      <c r="R173" s="181">
        <f>Q173*H173</f>
        <v>0</v>
      </c>
      <c r="S173" s="181">
        <v>0</v>
      </c>
      <c r="T173" s="182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183" t="s">
        <v>130</v>
      </c>
      <c r="AT173" s="183" t="s">
        <v>132</v>
      </c>
      <c r="AU173" s="183" t="s">
        <v>80</v>
      </c>
      <c r="AY173" s="16" t="s">
        <v>131</v>
      </c>
      <c r="BE173" s="184">
        <f>IF(N173="základní",J173,0)</f>
        <v>0</v>
      </c>
      <c r="BF173" s="184">
        <f>IF(N173="snížená",J173,0)</f>
        <v>0</v>
      </c>
      <c r="BG173" s="184">
        <f>IF(N173="zákl. přenesená",J173,0)</f>
        <v>0</v>
      </c>
      <c r="BH173" s="184">
        <f>IF(N173="sníž. přenesená",J173,0)</f>
        <v>0</v>
      </c>
      <c r="BI173" s="184">
        <f>IF(N173="nulová",J173,0)</f>
        <v>0</v>
      </c>
      <c r="BJ173" s="16" t="s">
        <v>80</v>
      </c>
      <c r="BK173" s="184">
        <f>ROUND(I173*H173,2)</f>
        <v>0</v>
      </c>
      <c r="BL173" s="16" t="s">
        <v>130</v>
      </c>
      <c r="BM173" s="183" t="s">
        <v>2070</v>
      </c>
    </row>
    <row r="174" s="2" customFormat="1">
      <c r="A174" s="35"/>
      <c r="B174" s="36"/>
      <c r="C174" s="35"/>
      <c r="D174" s="185" t="s">
        <v>138</v>
      </c>
      <c r="E174" s="35"/>
      <c r="F174" s="186" t="s">
        <v>1962</v>
      </c>
      <c r="G174" s="35"/>
      <c r="H174" s="35"/>
      <c r="I174" s="187"/>
      <c r="J174" s="35"/>
      <c r="K174" s="35"/>
      <c r="L174" s="36"/>
      <c r="M174" s="188"/>
      <c r="N174" s="189"/>
      <c r="O174" s="74"/>
      <c r="P174" s="74"/>
      <c r="Q174" s="74"/>
      <c r="R174" s="74"/>
      <c r="S174" s="74"/>
      <c r="T174" s="75"/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T174" s="16" t="s">
        <v>138</v>
      </c>
      <c r="AU174" s="16" t="s">
        <v>80</v>
      </c>
    </row>
    <row r="175" s="2" customFormat="1" ht="21.75" customHeight="1">
      <c r="A175" s="35"/>
      <c r="B175" s="171"/>
      <c r="C175" s="172" t="s">
        <v>7</v>
      </c>
      <c r="D175" s="172" t="s">
        <v>132</v>
      </c>
      <c r="E175" s="173" t="s">
        <v>1964</v>
      </c>
      <c r="F175" s="174" t="s">
        <v>1965</v>
      </c>
      <c r="G175" s="175" t="s">
        <v>446</v>
      </c>
      <c r="H175" s="176">
        <v>5.3920000000000003</v>
      </c>
      <c r="I175" s="177"/>
      <c r="J175" s="178">
        <f>ROUND(I175*H175,2)</f>
        <v>0</v>
      </c>
      <c r="K175" s="174" t="s">
        <v>1</v>
      </c>
      <c r="L175" s="36"/>
      <c r="M175" s="179" t="s">
        <v>1</v>
      </c>
      <c r="N175" s="180" t="s">
        <v>38</v>
      </c>
      <c r="O175" s="74"/>
      <c r="P175" s="181">
        <f>O175*H175</f>
        <v>0</v>
      </c>
      <c r="Q175" s="181">
        <v>0</v>
      </c>
      <c r="R175" s="181">
        <f>Q175*H175</f>
        <v>0</v>
      </c>
      <c r="S175" s="181">
        <v>0</v>
      </c>
      <c r="T175" s="182">
        <f>S175*H175</f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183" t="s">
        <v>130</v>
      </c>
      <c r="AT175" s="183" t="s">
        <v>132</v>
      </c>
      <c r="AU175" s="183" t="s">
        <v>80</v>
      </c>
      <c r="AY175" s="16" t="s">
        <v>131</v>
      </c>
      <c r="BE175" s="184">
        <f>IF(N175="základní",J175,0)</f>
        <v>0</v>
      </c>
      <c r="BF175" s="184">
        <f>IF(N175="snížená",J175,0)</f>
        <v>0</v>
      </c>
      <c r="BG175" s="184">
        <f>IF(N175="zákl. přenesená",J175,0)</f>
        <v>0</v>
      </c>
      <c r="BH175" s="184">
        <f>IF(N175="sníž. přenesená",J175,0)</f>
        <v>0</v>
      </c>
      <c r="BI175" s="184">
        <f>IF(N175="nulová",J175,0)</f>
        <v>0</v>
      </c>
      <c r="BJ175" s="16" t="s">
        <v>80</v>
      </c>
      <c r="BK175" s="184">
        <f>ROUND(I175*H175,2)</f>
        <v>0</v>
      </c>
      <c r="BL175" s="16" t="s">
        <v>130</v>
      </c>
      <c r="BM175" s="183" t="s">
        <v>2071</v>
      </c>
    </row>
    <row r="176" s="2" customFormat="1">
      <c r="A176" s="35"/>
      <c r="B176" s="36"/>
      <c r="C176" s="35"/>
      <c r="D176" s="185" t="s">
        <v>138</v>
      </c>
      <c r="E176" s="35"/>
      <c r="F176" s="186" t="s">
        <v>1965</v>
      </c>
      <c r="G176" s="35"/>
      <c r="H176" s="35"/>
      <c r="I176" s="187"/>
      <c r="J176" s="35"/>
      <c r="K176" s="35"/>
      <c r="L176" s="36"/>
      <c r="M176" s="188"/>
      <c r="N176" s="189"/>
      <c r="O176" s="74"/>
      <c r="P176" s="74"/>
      <c r="Q176" s="74"/>
      <c r="R176" s="74"/>
      <c r="S176" s="74"/>
      <c r="T176" s="75"/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T176" s="16" t="s">
        <v>138</v>
      </c>
      <c r="AU176" s="16" t="s">
        <v>80</v>
      </c>
    </row>
    <row r="177" s="2" customFormat="1" ht="24.15" customHeight="1">
      <c r="A177" s="35"/>
      <c r="B177" s="171"/>
      <c r="C177" s="172" t="s">
        <v>572</v>
      </c>
      <c r="D177" s="172" t="s">
        <v>132</v>
      </c>
      <c r="E177" s="173" t="s">
        <v>1967</v>
      </c>
      <c r="F177" s="174" t="s">
        <v>1968</v>
      </c>
      <c r="G177" s="175" t="s">
        <v>446</v>
      </c>
      <c r="H177" s="176">
        <v>12.372999999999999</v>
      </c>
      <c r="I177" s="177"/>
      <c r="J177" s="178">
        <f>ROUND(I177*H177,2)</f>
        <v>0</v>
      </c>
      <c r="K177" s="174" t="s">
        <v>1</v>
      </c>
      <c r="L177" s="36"/>
      <c r="M177" s="179" t="s">
        <v>1</v>
      </c>
      <c r="N177" s="180" t="s">
        <v>38</v>
      </c>
      <c r="O177" s="74"/>
      <c r="P177" s="181">
        <f>O177*H177</f>
        <v>0</v>
      </c>
      <c r="Q177" s="181">
        <v>0</v>
      </c>
      <c r="R177" s="181">
        <f>Q177*H177</f>
        <v>0</v>
      </c>
      <c r="S177" s="181">
        <v>0</v>
      </c>
      <c r="T177" s="182">
        <f>S177*H177</f>
        <v>0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183" t="s">
        <v>130</v>
      </c>
      <c r="AT177" s="183" t="s">
        <v>132</v>
      </c>
      <c r="AU177" s="183" t="s">
        <v>80</v>
      </c>
      <c r="AY177" s="16" t="s">
        <v>131</v>
      </c>
      <c r="BE177" s="184">
        <f>IF(N177="základní",J177,0)</f>
        <v>0</v>
      </c>
      <c r="BF177" s="184">
        <f>IF(N177="snížená",J177,0)</f>
        <v>0</v>
      </c>
      <c r="BG177" s="184">
        <f>IF(N177="zákl. přenesená",J177,0)</f>
        <v>0</v>
      </c>
      <c r="BH177" s="184">
        <f>IF(N177="sníž. přenesená",J177,0)</f>
        <v>0</v>
      </c>
      <c r="BI177" s="184">
        <f>IF(N177="nulová",J177,0)</f>
        <v>0</v>
      </c>
      <c r="BJ177" s="16" t="s">
        <v>80</v>
      </c>
      <c r="BK177" s="184">
        <f>ROUND(I177*H177,2)</f>
        <v>0</v>
      </c>
      <c r="BL177" s="16" t="s">
        <v>130</v>
      </c>
      <c r="BM177" s="183" t="s">
        <v>2072</v>
      </c>
    </row>
    <row r="178" s="2" customFormat="1">
      <c r="A178" s="35"/>
      <c r="B178" s="36"/>
      <c r="C178" s="35"/>
      <c r="D178" s="185" t="s">
        <v>138</v>
      </c>
      <c r="E178" s="35"/>
      <c r="F178" s="186" t="s">
        <v>1968</v>
      </c>
      <c r="G178" s="35"/>
      <c r="H178" s="35"/>
      <c r="I178" s="187"/>
      <c r="J178" s="35"/>
      <c r="K178" s="35"/>
      <c r="L178" s="36"/>
      <c r="M178" s="188"/>
      <c r="N178" s="189"/>
      <c r="O178" s="74"/>
      <c r="P178" s="74"/>
      <c r="Q178" s="74"/>
      <c r="R178" s="74"/>
      <c r="S178" s="74"/>
      <c r="T178" s="75"/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T178" s="16" t="s">
        <v>138</v>
      </c>
      <c r="AU178" s="16" t="s">
        <v>80</v>
      </c>
    </row>
    <row r="179" s="11" customFormat="1" ht="25.92" customHeight="1">
      <c r="A179" s="11"/>
      <c r="B179" s="160"/>
      <c r="C179" s="11"/>
      <c r="D179" s="161" t="s">
        <v>72</v>
      </c>
      <c r="E179" s="162" t="s">
        <v>532</v>
      </c>
      <c r="F179" s="162" t="s">
        <v>1970</v>
      </c>
      <c r="G179" s="11"/>
      <c r="H179" s="11"/>
      <c r="I179" s="163"/>
      <c r="J179" s="164">
        <f>BK179</f>
        <v>0</v>
      </c>
      <c r="K179" s="11"/>
      <c r="L179" s="160"/>
      <c r="M179" s="165"/>
      <c r="N179" s="166"/>
      <c r="O179" s="166"/>
      <c r="P179" s="167">
        <f>SUM(P180:P183)</f>
        <v>0</v>
      </c>
      <c r="Q179" s="166"/>
      <c r="R179" s="167">
        <f>SUM(R180:R183)</f>
        <v>0</v>
      </c>
      <c r="S179" s="166"/>
      <c r="T179" s="168">
        <f>SUM(T180:T183)</f>
        <v>0</v>
      </c>
      <c r="U179" s="11"/>
      <c r="V179" s="11"/>
      <c r="W179" s="11"/>
      <c r="X179" s="11"/>
      <c r="Y179" s="11"/>
      <c r="Z179" s="11"/>
      <c r="AA179" s="11"/>
      <c r="AB179" s="11"/>
      <c r="AC179" s="11"/>
      <c r="AD179" s="11"/>
      <c r="AE179" s="11"/>
      <c r="AR179" s="161" t="s">
        <v>130</v>
      </c>
      <c r="AT179" s="169" t="s">
        <v>72</v>
      </c>
      <c r="AU179" s="169" t="s">
        <v>73</v>
      </c>
      <c r="AY179" s="161" t="s">
        <v>131</v>
      </c>
      <c r="BK179" s="170">
        <f>SUM(BK180:BK183)</f>
        <v>0</v>
      </c>
    </row>
    <row r="180" s="2" customFormat="1" ht="16.5" customHeight="1">
      <c r="A180" s="35"/>
      <c r="B180" s="171"/>
      <c r="C180" s="172" t="s">
        <v>580</v>
      </c>
      <c r="D180" s="172" t="s">
        <v>132</v>
      </c>
      <c r="E180" s="173" t="s">
        <v>1971</v>
      </c>
      <c r="F180" s="174" t="s">
        <v>1972</v>
      </c>
      <c r="G180" s="175" t="s">
        <v>446</v>
      </c>
      <c r="H180" s="176">
        <v>13.145</v>
      </c>
      <c r="I180" s="177"/>
      <c r="J180" s="178">
        <f>ROUND(I180*H180,2)</f>
        <v>0</v>
      </c>
      <c r="K180" s="174" t="s">
        <v>1</v>
      </c>
      <c r="L180" s="36"/>
      <c r="M180" s="179" t="s">
        <v>1</v>
      </c>
      <c r="N180" s="180" t="s">
        <v>38</v>
      </c>
      <c r="O180" s="74"/>
      <c r="P180" s="181">
        <f>O180*H180</f>
        <v>0</v>
      </c>
      <c r="Q180" s="181">
        <v>0</v>
      </c>
      <c r="R180" s="181">
        <f>Q180*H180</f>
        <v>0</v>
      </c>
      <c r="S180" s="181">
        <v>0</v>
      </c>
      <c r="T180" s="182">
        <f>S180*H180</f>
        <v>0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183" t="s">
        <v>130</v>
      </c>
      <c r="AT180" s="183" t="s">
        <v>132</v>
      </c>
      <c r="AU180" s="183" t="s">
        <v>80</v>
      </c>
      <c r="AY180" s="16" t="s">
        <v>131</v>
      </c>
      <c r="BE180" s="184">
        <f>IF(N180="základní",J180,0)</f>
        <v>0</v>
      </c>
      <c r="BF180" s="184">
        <f>IF(N180="snížená",J180,0)</f>
        <v>0</v>
      </c>
      <c r="BG180" s="184">
        <f>IF(N180="zákl. přenesená",J180,0)</f>
        <v>0</v>
      </c>
      <c r="BH180" s="184">
        <f>IF(N180="sníž. přenesená",J180,0)</f>
        <v>0</v>
      </c>
      <c r="BI180" s="184">
        <f>IF(N180="nulová",J180,0)</f>
        <v>0</v>
      </c>
      <c r="BJ180" s="16" t="s">
        <v>80</v>
      </c>
      <c r="BK180" s="184">
        <f>ROUND(I180*H180,2)</f>
        <v>0</v>
      </c>
      <c r="BL180" s="16" t="s">
        <v>130</v>
      </c>
      <c r="BM180" s="183" t="s">
        <v>2073</v>
      </c>
    </row>
    <row r="181" s="2" customFormat="1">
      <c r="A181" s="35"/>
      <c r="B181" s="36"/>
      <c r="C181" s="35"/>
      <c r="D181" s="185" t="s">
        <v>138</v>
      </c>
      <c r="E181" s="35"/>
      <c r="F181" s="186" t="s">
        <v>1972</v>
      </c>
      <c r="G181" s="35"/>
      <c r="H181" s="35"/>
      <c r="I181" s="187"/>
      <c r="J181" s="35"/>
      <c r="K181" s="35"/>
      <c r="L181" s="36"/>
      <c r="M181" s="188"/>
      <c r="N181" s="189"/>
      <c r="O181" s="74"/>
      <c r="P181" s="74"/>
      <c r="Q181" s="74"/>
      <c r="R181" s="74"/>
      <c r="S181" s="74"/>
      <c r="T181" s="75"/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T181" s="16" t="s">
        <v>138</v>
      </c>
      <c r="AU181" s="16" t="s">
        <v>80</v>
      </c>
    </row>
    <row r="182" s="2" customFormat="1" ht="16.5" customHeight="1">
      <c r="A182" s="35"/>
      <c r="B182" s="171"/>
      <c r="C182" s="172" t="s">
        <v>592</v>
      </c>
      <c r="D182" s="172" t="s">
        <v>132</v>
      </c>
      <c r="E182" s="173" t="s">
        <v>1974</v>
      </c>
      <c r="F182" s="174" t="s">
        <v>1975</v>
      </c>
      <c r="G182" s="175" t="s">
        <v>495</v>
      </c>
      <c r="H182" s="176">
        <v>15.055999999999999</v>
      </c>
      <c r="I182" s="177"/>
      <c r="J182" s="178">
        <f>ROUND(I182*H182,2)</f>
        <v>0</v>
      </c>
      <c r="K182" s="174" t="s">
        <v>1</v>
      </c>
      <c r="L182" s="36"/>
      <c r="M182" s="179" t="s">
        <v>1</v>
      </c>
      <c r="N182" s="180" t="s">
        <v>38</v>
      </c>
      <c r="O182" s="74"/>
      <c r="P182" s="181">
        <f>O182*H182</f>
        <v>0</v>
      </c>
      <c r="Q182" s="181">
        <v>0</v>
      </c>
      <c r="R182" s="181">
        <f>Q182*H182</f>
        <v>0</v>
      </c>
      <c r="S182" s="181">
        <v>0</v>
      </c>
      <c r="T182" s="182">
        <f>S182*H182</f>
        <v>0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183" t="s">
        <v>130</v>
      </c>
      <c r="AT182" s="183" t="s">
        <v>132</v>
      </c>
      <c r="AU182" s="183" t="s">
        <v>80</v>
      </c>
      <c r="AY182" s="16" t="s">
        <v>131</v>
      </c>
      <c r="BE182" s="184">
        <f>IF(N182="základní",J182,0)</f>
        <v>0</v>
      </c>
      <c r="BF182" s="184">
        <f>IF(N182="snížená",J182,0)</f>
        <v>0</v>
      </c>
      <c r="BG182" s="184">
        <f>IF(N182="zákl. přenesená",J182,0)</f>
        <v>0</v>
      </c>
      <c r="BH182" s="184">
        <f>IF(N182="sníž. přenesená",J182,0)</f>
        <v>0</v>
      </c>
      <c r="BI182" s="184">
        <f>IF(N182="nulová",J182,0)</f>
        <v>0</v>
      </c>
      <c r="BJ182" s="16" t="s">
        <v>80</v>
      </c>
      <c r="BK182" s="184">
        <f>ROUND(I182*H182,2)</f>
        <v>0</v>
      </c>
      <c r="BL182" s="16" t="s">
        <v>130</v>
      </c>
      <c r="BM182" s="183" t="s">
        <v>2074</v>
      </c>
    </row>
    <row r="183" s="2" customFormat="1">
      <c r="A183" s="35"/>
      <c r="B183" s="36"/>
      <c r="C183" s="35"/>
      <c r="D183" s="185" t="s">
        <v>138</v>
      </c>
      <c r="E183" s="35"/>
      <c r="F183" s="186" t="s">
        <v>1975</v>
      </c>
      <c r="G183" s="35"/>
      <c r="H183" s="35"/>
      <c r="I183" s="187"/>
      <c r="J183" s="35"/>
      <c r="K183" s="35"/>
      <c r="L183" s="36"/>
      <c r="M183" s="188"/>
      <c r="N183" s="189"/>
      <c r="O183" s="74"/>
      <c r="P183" s="74"/>
      <c r="Q183" s="74"/>
      <c r="R183" s="74"/>
      <c r="S183" s="74"/>
      <c r="T183" s="75"/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T183" s="16" t="s">
        <v>138</v>
      </c>
      <c r="AU183" s="16" t="s">
        <v>80</v>
      </c>
    </row>
    <row r="184" s="11" customFormat="1" ht="25.92" customHeight="1">
      <c r="A184" s="11"/>
      <c r="B184" s="160"/>
      <c r="C184" s="11"/>
      <c r="D184" s="161" t="s">
        <v>72</v>
      </c>
      <c r="E184" s="162" t="s">
        <v>544</v>
      </c>
      <c r="F184" s="162" t="s">
        <v>1977</v>
      </c>
      <c r="G184" s="11"/>
      <c r="H184" s="11"/>
      <c r="I184" s="163"/>
      <c r="J184" s="164">
        <f>BK184</f>
        <v>0</v>
      </c>
      <c r="K184" s="11"/>
      <c r="L184" s="160"/>
      <c r="M184" s="165"/>
      <c r="N184" s="166"/>
      <c r="O184" s="166"/>
      <c r="P184" s="167">
        <f>SUM(P185:P186)</f>
        <v>0</v>
      </c>
      <c r="Q184" s="166"/>
      <c r="R184" s="167">
        <f>SUM(R185:R186)</f>
        <v>0</v>
      </c>
      <c r="S184" s="166"/>
      <c r="T184" s="168">
        <f>SUM(T185:T186)</f>
        <v>0</v>
      </c>
      <c r="U184" s="11"/>
      <c r="V184" s="11"/>
      <c r="W184" s="11"/>
      <c r="X184" s="11"/>
      <c r="Y184" s="11"/>
      <c r="Z184" s="11"/>
      <c r="AA184" s="11"/>
      <c r="AB184" s="11"/>
      <c r="AC184" s="11"/>
      <c r="AD184" s="11"/>
      <c r="AE184" s="11"/>
      <c r="AR184" s="161" t="s">
        <v>130</v>
      </c>
      <c r="AT184" s="169" t="s">
        <v>72</v>
      </c>
      <c r="AU184" s="169" t="s">
        <v>73</v>
      </c>
      <c r="AY184" s="161" t="s">
        <v>131</v>
      </c>
      <c r="BK184" s="170">
        <f>SUM(BK185:BK186)</f>
        <v>0</v>
      </c>
    </row>
    <row r="185" s="2" customFormat="1" ht="21.75" customHeight="1">
      <c r="A185" s="35"/>
      <c r="B185" s="171"/>
      <c r="C185" s="172" t="s">
        <v>602</v>
      </c>
      <c r="D185" s="172" t="s">
        <v>132</v>
      </c>
      <c r="E185" s="173" t="s">
        <v>1978</v>
      </c>
      <c r="F185" s="174" t="s">
        <v>1979</v>
      </c>
      <c r="G185" s="175" t="s">
        <v>380</v>
      </c>
      <c r="H185" s="176">
        <v>12.74</v>
      </c>
      <c r="I185" s="177"/>
      <c r="J185" s="178">
        <f>ROUND(I185*H185,2)</f>
        <v>0</v>
      </c>
      <c r="K185" s="174" t="s">
        <v>1</v>
      </c>
      <c r="L185" s="36"/>
      <c r="M185" s="179" t="s">
        <v>1</v>
      </c>
      <c r="N185" s="180" t="s">
        <v>38</v>
      </c>
      <c r="O185" s="74"/>
      <c r="P185" s="181">
        <f>O185*H185</f>
        <v>0</v>
      </c>
      <c r="Q185" s="181">
        <v>0</v>
      </c>
      <c r="R185" s="181">
        <f>Q185*H185</f>
        <v>0</v>
      </c>
      <c r="S185" s="181">
        <v>0</v>
      </c>
      <c r="T185" s="182">
        <f>S185*H185</f>
        <v>0</v>
      </c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R185" s="183" t="s">
        <v>130</v>
      </c>
      <c r="AT185" s="183" t="s">
        <v>132</v>
      </c>
      <c r="AU185" s="183" t="s">
        <v>80</v>
      </c>
      <c r="AY185" s="16" t="s">
        <v>131</v>
      </c>
      <c r="BE185" s="184">
        <f>IF(N185="základní",J185,0)</f>
        <v>0</v>
      </c>
      <c r="BF185" s="184">
        <f>IF(N185="snížená",J185,0)</f>
        <v>0</v>
      </c>
      <c r="BG185" s="184">
        <f>IF(N185="zákl. přenesená",J185,0)</f>
        <v>0</v>
      </c>
      <c r="BH185" s="184">
        <f>IF(N185="sníž. přenesená",J185,0)</f>
        <v>0</v>
      </c>
      <c r="BI185" s="184">
        <f>IF(N185="nulová",J185,0)</f>
        <v>0</v>
      </c>
      <c r="BJ185" s="16" t="s">
        <v>80</v>
      </c>
      <c r="BK185" s="184">
        <f>ROUND(I185*H185,2)</f>
        <v>0</v>
      </c>
      <c r="BL185" s="16" t="s">
        <v>130</v>
      </c>
      <c r="BM185" s="183" t="s">
        <v>2075</v>
      </c>
    </row>
    <row r="186" s="2" customFormat="1">
      <c r="A186" s="35"/>
      <c r="B186" s="36"/>
      <c r="C186" s="35"/>
      <c r="D186" s="185" t="s">
        <v>138</v>
      </c>
      <c r="E186" s="35"/>
      <c r="F186" s="186" t="s">
        <v>1979</v>
      </c>
      <c r="G186" s="35"/>
      <c r="H186" s="35"/>
      <c r="I186" s="187"/>
      <c r="J186" s="35"/>
      <c r="K186" s="35"/>
      <c r="L186" s="36"/>
      <c r="M186" s="188"/>
      <c r="N186" s="189"/>
      <c r="O186" s="74"/>
      <c r="P186" s="74"/>
      <c r="Q186" s="74"/>
      <c r="R186" s="74"/>
      <c r="S186" s="74"/>
      <c r="T186" s="75"/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T186" s="16" t="s">
        <v>138</v>
      </c>
      <c r="AU186" s="16" t="s">
        <v>80</v>
      </c>
    </row>
    <row r="187" s="11" customFormat="1" ht="25.92" customHeight="1">
      <c r="A187" s="11"/>
      <c r="B187" s="160"/>
      <c r="C187" s="11"/>
      <c r="D187" s="161" t="s">
        <v>72</v>
      </c>
      <c r="E187" s="162" t="s">
        <v>765</v>
      </c>
      <c r="F187" s="162" t="s">
        <v>1981</v>
      </c>
      <c r="G187" s="11"/>
      <c r="H187" s="11"/>
      <c r="I187" s="163"/>
      <c r="J187" s="164">
        <f>BK187</f>
        <v>0</v>
      </c>
      <c r="K187" s="11"/>
      <c r="L187" s="160"/>
      <c r="M187" s="165"/>
      <c r="N187" s="166"/>
      <c r="O187" s="166"/>
      <c r="P187" s="167">
        <f>SUM(P188:P195)</f>
        <v>0</v>
      </c>
      <c r="Q187" s="166"/>
      <c r="R187" s="167">
        <f>SUM(R188:R195)</f>
        <v>0</v>
      </c>
      <c r="S187" s="166"/>
      <c r="T187" s="168">
        <f>SUM(T188:T195)</f>
        <v>0</v>
      </c>
      <c r="U187" s="11"/>
      <c r="V187" s="11"/>
      <c r="W187" s="11"/>
      <c r="X187" s="11"/>
      <c r="Y187" s="11"/>
      <c r="Z187" s="11"/>
      <c r="AA187" s="11"/>
      <c r="AB187" s="11"/>
      <c r="AC187" s="11"/>
      <c r="AD187" s="11"/>
      <c r="AE187" s="11"/>
      <c r="AR187" s="161" t="s">
        <v>130</v>
      </c>
      <c r="AT187" s="169" t="s">
        <v>72</v>
      </c>
      <c r="AU187" s="169" t="s">
        <v>73</v>
      </c>
      <c r="AY187" s="161" t="s">
        <v>131</v>
      </c>
      <c r="BK187" s="170">
        <f>SUM(BK188:BK195)</f>
        <v>0</v>
      </c>
    </row>
    <row r="188" s="2" customFormat="1" ht="16.5" customHeight="1">
      <c r="A188" s="35"/>
      <c r="B188" s="171"/>
      <c r="C188" s="172" t="s">
        <v>613</v>
      </c>
      <c r="D188" s="172" t="s">
        <v>132</v>
      </c>
      <c r="E188" s="173" t="s">
        <v>1982</v>
      </c>
      <c r="F188" s="174" t="s">
        <v>1983</v>
      </c>
      <c r="G188" s="175" t="s">
        <v>446</v>
      </c>
      <c r="H188" s="176">
        <v>0.76400000000000001</v>
      </c>
      <c r="I188" s="177"/>
      <c r="J188" s="178">
        <f>ROUND(I188*H188,2)</f>
        <v>0</v>
      </c>
      <c r="K188" s="174" t="s">
        <v>1</v>
      </c>
      <c r="L188" s="36"/>
      <c r="M188" s="179" t="s">
        <v>1</v>
      </c>
      <c r="N188" s="180" t="s">
        <v>38</v>
      </c>
      <c r="O188" s="74"/>
      <c r="P188" s="181">
        <f>O188*H188</f>
        <v>0</v>
      </c>
      <c r="Q188" s="181">
        <v>0</v>
      </c>
      <c r="R188" s="181">
        <f>Q188*H188</f>
        <v>0</v>
      </c>
      <c r="S188" s="181">
        <v>0</v>
      </c>
      <c r="T188" s="182">
        <f>S188*H188</f>
        <v>0</v>
      </c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R188" s="183" t="s">
        <v>130</v>
      </c>
      <c r="AT188" s="183" t="s">
        <v>132</v>
      </c>
      <c r="AU188" s="183" t="s">
        <v>80</v>
      </c>
      <c r="AY188" s="16" t="s">
        <v>131</v>
      </c>
      <c r="BE188" s="184">
        <f>IF(N188="základní",J188,0)</f>
        <v>0</v>
      </c>
      <c r="BF188" s="184">
        <f>IF(N188="snížená",J188,0)</f>
        <v>0</v>
      </c>
      <c r="BG188" s="184">
        <f>IF(N188="zákl. přenesená",J188,0)</f>
        <v>0</v>
      </c>
      <c r="BH188" s="184">
        <f>IF(N188="sníž. přenesená",J188,0)</f>
        <v>0</v>
      </c>
      <c r="BI188" s="184">
        <f>IF(N188="nulová",J188,0)</f>
        <v>0</v>
      </c>
      <c r="BJ188" s="16" t="s">
        <v>80</v>
      </c>
      <c r="BK188" s="184">
        <f>ROUND(I188*H188,2)</f>
        <v>0</v>
      </c>
      <c r="BL188" s="16" t="s">
        <v>130</v>
      </c>
      <c r="BM188" s="183" t="s">
        <v>2076</v>
      </c>
    </row>
    <row r="189" s="2" customFormat="1">
      <c r="A189" s="35"/>
      <c r="B189" s="36"/>
      <c r="C189" s="35"/>
      <c r="D189" s="185" t="s">
        <v>138</v>
      </c>
      <c r="E189" s="35"/>
      <c r="F189" s="186" t="s">
        <v>1983</v>
      </c>
      <c r="G189" s="35"/>
      <c r="H189" s="35"/>
      <c r="I189" s="187"/>
      <c r="J189" s="35"/>
      <c r="K189" s="35"/>
      <c r="L189" s="36"/>
      <c r="M189" s="188"/>
      <c r="N189" s="189"/>
      <c r="O189" s="74"/>
      <c r="P189" s="74"/>
      <c r="Q189" s="74"/>
      <c r="R189" s="74"/>
      <c r="S189" s="74"/>
      <c r="T189" s="75"/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T189" s="16" t="s">
        <v>138</v>
      </c>
      <c r="AU189" s="16" t="s">
        <v>80</v>
      </c>
    </row>
    <row r="190" s="2" customFormat="1" ht="16.5" customHeight="1">
      <c r="A190" s="35"/>
      <c r="B190" s="171"/>
      <c r="C190" s="172" t="s">
        <v>622</v>
      </c>
      <c r="D190" s="172" t="s">
        <v>132</v>
      </c>
      <c r="E190" s="173" t="s">
        <v>1985</v>
      </c>
      <c r="F190" s="174" t="s">
        <v>1986</v>
      </c>
      <c r="G190" s="175" t="s">
        <v>535</v>
      </c>
      <c r="H190" s="176">
        <v>16.986999999999998</v>
      </c>
      <c r="I190" s="177"/>
      <c r="J190" s="178">
        <f>ROUND(I190*H190,2)</f>
        <v>0</v>
      </c>
      <c r="K190" s="174" t="s">
        <v>1</v>
      </c>
      <c r="L190" s="36"/>
      <c r="M190" s="179" t="s">
        <v>1</v>
      </c>
      <c r="N190" s="180" t="s">
        <v>38</v>
      </c>
      <c r="O190" s="74"/>
      <c r="P190" s="181">
        <f>O190*H190</f>
        <v>0</v>
      </c>
      <c r="Q190" s="181">
        <v>0</v>
      </c>
      <c r="R190" s="181">
        <f>Q190*H190</f>
        <v>0</v>
      </c>
      <c r="S190" s="181">
        <v>0</v>
      </c>
      <c r="T190" s="182">
        <f>S190*H190</f>
        <v>0</v>
      </c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R190" s="183" t="s">
        <v>130</v>
      </c>
      <c r="AT190" s="183" t="s">
        <v>132</v>
      </c>
      <c r="AU190" s="183" t="s">
        <v>80</v>
      </c>
      <c r="AY190" s="16" t="s">
        <v>131</v>
      </c>
      <c r="BE190" s="184">
        <f>IF(N190="základní",J190,0)</f>
        <v>0</v>
      </c>
      <c r="BF190" s="184">
        <f>IF(N190="snížená",J190,0)</f>
        <v>0</v>
      </c>
      <c r="BG190" s="184">
        <f>IF(N190="zákl. přenesená",J190,0)</f>
        <v>0</v>
      </c>
      <c r="BH190" s="184">
        <f>IF(N190="sníž. přenesená",J190,0)</f>
        <v>0</v>
      </c>
      <c r="BI190" s="184">
        <f>IF(N190="nulová",J190,0)</f>
        <v>0</v>
      </c>
      <c r="BJ190" s="16" t="s">
        <v>80</v>
      </c>
      <c r="BK190" s="184">
        <f>ROUND(I190*H190,2)</f>
        <v>0</v>
      </c>
      <c r="BL190" s="16" t="s">
        <v>130</v>
      </c>
      <c r="BM190" s="183" t="s">
        <v>2077</v>
      </c>
    </row>
    <row r="191" s="2" customFormat="1">
      <c r="A191" s="35"/>
      <c r="B191" s="36"/>
      <c r="C191" s="35"/>
      <c r="D191" s="185" t="s">
        <v>138</v>
      </c>
      <c r="E191" s="35"/>
      <c r="F191" s="186" t="s">
        <v>1986</v>
      </c>
      <c r="G191" s="35"/>
      <c r="H191" s="35"/>
      <c r="I191" s="187"/>
      <c r="J191" s="35"/>
      <c r="K191" s="35"/>
      <c r="L191" s="36"/>
      <c r="M191" s="188"/>
      <c r="N191" s="189"/>
      <c r="O191" s="74"/>
      <c r="P191" s="74"/>
      <c r="Q191" s="74"/>
      <c r="R191" s="74"/>
      <c r="S191" s="74"/>
      <c r="T191" s="75"/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T191" s="16" t="s">
        <v>138</v>
      </c>
      <c r="AU191" s="16" t="s">
        <v>80</v>
      </c>
    </row>
    <row r="192" s="2" customFormat="1" ht="16.5" customHeight="1">
      <c r="A192" s="35"/>
      <c r="B192" s="171"/>
      <c r="C192" s="172" t="s">
        <v>635</v>
      </c>
      <c r="D192" s="172" t="s">
        <v>132</v>
      </c>
      <c r="E192" s="173" t="s">
        <v>1988</v>
      </c>
      <c r="F192" s="174" t="s">
        <v>1989</v>
      </c>
      <c r="G192" s="175" t="s">
        <v>446</v>
      </c>
      <c r="H192" s="176">
        <v>0.81499999999999995</v>
      </c>
      <c r="I192" s="177"/>
      <c r="J192" s="178">
        <f>ROUND(I192*H192,2)</f>
        <v>0</v>
      </c>
      <c r="K192" s="174" t="s">
        <v>1</v>
      </c>
      <c r="L192" s="36"/>
      <c r="M192" s="179" t="s">
        <v>1</v>
      </c>
      <c r="N192" s="180" t="s">
        <v>38</v>
      </c>
      <c r="O192" s="74"/>
      <c r="P192" s="181">
        <f>O192*H192</f>
        <v>0</v>
      </c>
      <c r="Q192" s="181">
        <v>0</v>
      </c>
      <c r="R192" s="181">
        <f>Q192*H192</f>
        <v>0</v>
      </c>
      <c r="S192" s="181">
        <v>0</v>
      </c>
      <c r="T192" s="182">
        <f>S192*H192</f>
        <v>0</v>
      </c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R192" s="183" t="s">
        <v>130</v>
      </c>
      <c r="AT192" s="183" t="s">
        <v>132</v>
      </c>
      <c r="AU192" s="183" t="s">
        <v>80</v>
      </c>
      <c r="AY192" s="16" t="s">
        <v>131</v>
      </c>
      <c r="BE192" s="184">
        <f>IF(N192="základní",J192,0)</f>
        <v>0</v>
      </c>
      <c r="BF192" s="184">
        <f>IF(N192="snížená",J192,0)</f>
        <v>0</v>
      </c>
      <c r="BG192" s="184">
        <f>IF(N192="zákl. přenesená",J192,0)</f>
        <v>0</v>
      </c>
      <c r="BH192" s="184">
        <f>IF(N192="sníž. přenesená",J192,0)</f>
        <v>0</v>
      </c>
      <c r="BI192" s="184">
        <f>IF(N192="nulová",J192,0)</f>
        <v>0</v>
      </c>
      <c r="BJ192" s="16" t="s">
        <v>80</v>
      </c>
      <c r="BK192" s="184">
        <f>ROUND(I192*H192,2)</f>
        <v>0</v>
      </c>
      <c r="BL192" s="16" t="s">
        <v>130</v>
      </c>
      <c r="BM192" s="183" t="s">
        <v>2078</v>
      </c>
    </row>
    <row r="193" s="2" customFormat="1">
      <c r="A193" s="35"/>
      <c r="B193" s="36"/>
      <c r="C193" s="35"/>
      <c r="D193" s="185" t="s">
        <v>138</v>
      </c>
      <c r="E193" s="35"/>
      <c r="F193" s="186" t="s">
        <v>1989</v>
      </c>
      <c r="G193" s="35"/>
      <c r="H193" s="35"/>
      <c r="I193" s="187"/>
      <c r="J193" s="35"/>
      <c r="K193" s="35"/>
      <c r="L193" s="36"/>
      <c r="M193" s="188"/>
      <c r="N193" s="189"/>
      <c r="O193" s="74"/>
      <c r="P193" s="74"/>
      <c r="Q193" s="74"/>
      <c r="R193" s="74"/>
      <c r="S193" s="74"/>
      <c r="T193" s="75"/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T193" s="16" t="s">
        <v>138</v>
      </c>
      <c r="AU193" s="16" t="s">
        <v>80</v>
      </c>
    </row>
    <row r="194" s="2" customFormat="1" ht="21.75" customHeight="1">
      <c r="A194" s="35"/>
      <c r="B194" s="171"/>
      <c r="C194" s="172" t="s">
        <v>646</v>
      </c>
      <c r="D194" s="172" t="s">
        <v>132</v>
      </c>
      <c r="E194" s="173" t="s">
        <v>1991</v>
      </c>
      <c r="F194" s="174" t="s">
        <v>1992</v>
      </c>
      <c r="G194" s="175" t="s">
        <v>535</v>
      </c>
      <c r="H194" s="176">
        <v>8.5779999999999994</v>
      </c>
      <c r="I194" s="177"/>
      <c r="J194" s="178">
        <f>ROUND(I194*H194,2)</f>
        <v>0</v>
      </c>
      <c r="K194" s="174" t="s">
        <v>1</v>
      </c>
      <c r="L194" s="36"/>
      <c r="M194" s="179" t="s">
        <v>1</v>
      </c>
      <c r="N194" s="180" t="s">
        <v>38</v>
      </c>
      <c r="O194" s="74"/>
      <c r="P194" s="181">
        <f>O194*H194</f>
        <v>0</v>
      </c>
      <c r="Q194" s="181">
        <v>0</v>
      </c>
      <c r="R194" s="181">
        <f>Q194*H194</f>
        <v>0</v>
      </c>
      <c r="S194" s="181">
        <v>0</v>
      </c>
      <c r="T194" s="182">
        <f>S194*H194</f>
        <v>0</v>
      </c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R194" s="183" t="s">
        <v>130</v>
      </c>
      <c r="AT194" s="183" t="s">
        <v>132</v>
      </c>
      <c r="AU194" s="183" t="s">
        <v>80</v>
      </c>
      <c r="AY194" s="16" t="s">
        <v>131</v>
      </c>
      <c r="BE194" s="184">
        <f>IF(N194="základní",J194,0)</f>
        <v>0</v>
      </c>
      <c r="BF194" s="184">
        <f>IF(N194="snížená",J194,0)</f>
        <v>0</v>
      </c>
      <c r="BG194" s="184">
        <f>IF(N194="zákl. přenesená",J194,0)</f>
        <v>0</v>
      </c>
      <c r="BH194" s="184">
        <f>IF(N194="sníž. přenesená",J194,0)</f>
        <v>0</v>
      </c>
      <c r="BI194" s="184">
        <f>IF(N194="nulová",J194,0)</f>
        <v>0</v>
      </c>
      <c r="BJ194" s="16" t="s">
        <v>80</v>
      </c>
      <c r="BK194" s="184">
        <f>ROUND(I194*H194,2)</f>
        <v>0</v>
      </c>
      <c r="BL194" s="16" t="s">
        <v>130</v>
      </c>
      <c r="BM194" s="183" t="s">
        <v>2079</v>
      </c>
    </row>
    <row r="195" s="2" customFormat="1">
      <c r="A195" s="35"/>
      <c r="B195" s="36"/>
      <c r="C195" s="35"/>
      <c r="D195" s="185" t="s">
        <v>138</v>
      </c>
      <c r="E195" s="35"/>
      <c r="F195" s="186" t="s">
        <v>1992</v>
      </c>
      <c r="G195" s="35"/>
      <c r="H195" s="35"/>
      <c r="I195" s="187"/>
      <c r="J195" s="35"/>
      <c r="K195" s="35"/>
      <c r="L195" s="36"/>
      <c r="M195" s="188"/>
      <c r="N195" s="189"/>
      <c r="O195" s="74"/>
      <c r="P195" s="74"/>
      <c r="Q195" s="74"/>
      <c r="R195" s="74"/>
      <c r="S195" s="74"/>
      <c r="T195" s="75"/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T195" s="16" t="s">
        <v>138</v>
      </c>
      <c r="AU195" s="16" t="s">
        <v>80</v>
      </c>
    </row>
    <row r="196" s="11" customFormat="1" ht="25.92" customHeight="1">
      <c r="A196" s="11"/>
      <c r="B196" s="160"/>
      <c r="C196" s="11"/>
      <c r="D196" s="161" t="s">
        <v>72</v>
      </c>
      <c r="E196" s="162" t="s">
        <v>907</v>
      </c>
      <c r="F196" s="162" t="s">
        <v>1994</v>
      </c>
      <c r="G196" s="11"/>
      <c r="H196" s="11"/>
      <c r="I196" s="163"/>
      <c r="J196" s="164">
        <f>BK196</f>
        <v>0</v>
      </c>
      <c r="K196" s="11"/>
      <c r="L196" s="160"/>
      <c r="M196" s="165"/>
      <c r="N196" s="166"/>
      <c r="O196" s="166"/>
      <c r="P196" s="167">
        <f>SUM(P197:P200)</f>
        <v>0</v>
      </c>
      <c r="Q196" s="166"/>
      <c r="R196" s="167">
        <f>SUM(R197:R200)</f>
        <v>0</v>
      </c>
      <c r="S196" s="166"/>
      <c r="T196" s="168">
        <f>SUM(T197:T200)</f>
        <v>0</v>
      </c>
      <c r="U196" s="11"/>
      <c r="V196" s="11"/>
      <c r="W196" s="11"/>
      <c r="X196" s="11"/>
      <c r="Y196" s="11"/>
      <c r="Z196" s="11"/>
      <c r="AA196" s="11"/>
      <c r="AB196" s="11"/>
      <c r="AC196" s="11"/>
      <c r="AD196" s="11"/>
      <c r="AE196" s="11"/>
      <c r="AR196" s="161" t="s">
        <v>130</v>
      </c>
      <c r="AT196" s="169" t="s">
        <v>72</v>
      </c>
      <c r="AU196" s="169" t="s">
        <v>73</v>
      </c>
      <c r="AY196" s="161" t="s">
        <v>131</v>
      </c>
      <c r="BK196" s="170">
        <f>SUM(BK197:BK200)</f>
        <v>0</v>
      </c>
    </row>
    <row r="197" s="2" customFormat="1" ht="21.75" customHeight="1">
      <c r="A197" s="35"/>
      <c r="B197" s="171"/>
      <c r="C197" s="172" t="s">
        <v>656</v>
      </c>
      <c r="D197" s="172" t="s">
        <v>132</v>
      </c>
      <c r="E197" s="173" t="s">
        <v>1995</v>
      </c>
      <c r="F197" s="174" t="s">
        <v>1996</v>
      </c>
      <c r="G197" s="175" t="s">
        <v>380</v>
      </c>
      <c r="H197" s="176">
        <v>9.2300000000000004</v>
      </c>
      <c r="I197" s="177"/>
      <c r="J197" s="178">
        <f>ROUND(I197*H197,2)</f>
        <v>0</v>
      </c>
      <c r="K197" s="174" t="s">
        <v>1</v>
      </c>
      <c r="L197" s="36"/>
      <c r="M197" s="179" t="s">
        <v>1</v>
      </c>
      <c r="N197" s="180" t="s">
        <v>38</v>
      </c>
      <c r="O197" s="74"/>
      <c r="P197" s="181">
        <f>O197*H197</f>
        <v>0</v>
      </c>
      <c r="Q197" s="181">
        <v>0</v>
      </c>
      <c r="R197" s="181">
        <f>Q197*H197</f>
        <v>0</v>
      </c>
      <c r="S197" s="181">
        <v>0</v>
      </c>
      <c r="T197" s="182">
        <f>S197*H197</f>
        <v>0</v>
      </c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R197" s="183" t="s">
        <v>130</v>
      </c>
      <c r="AT197" s="183" t="s">
        <v>132</v>
      </c>
      <c r="AU197" s="183" t="s">
        <v>80</v>
      </c>
      <c r="AY197" s="16" t="s">
        <v>131</v>
      </c>
      <c r="BE197" s="184">
        <f>IF(N197="základní",J197,0)</f>
        <v>0</v>
      </c>
      <c r="BF197" s="184">
        <f>IF(N197="snížená",J197,0)</f>
        <v>0</v>
      </c>
      <c r="BG197" s="184">
        <f>IF(N197="zákl. přenesená",J197,0)</f>
        <v>0</v>
      </c>
      <c r="BH197" s="184">
        <f>IF(N197="sníž. přenesená",J197,0)</f>
        <v>0</v>
      </c>
      <c r="BI197" s="184">
        <f>IF(N197="nulová",J197,0)</f>
        <v>0</v>
      </c>
      <c r="BJ197" s="16" t="s">
        <v>80</v>
      </c>
      <c r="BK197" s="184">
        <f>ROUND(I197*H197,2)</f>
        <v>0</v>
      </c>
      <c r="BL197" s="16" t="s">
        <v>130</v>
      </c>
      <c r="BM197" s="183" t="s">
        <v>2080</v>
      </c>
    </row>
    <row r="198" s="2" customFormat="1">
      <c r="A198" s="35"/>
      <c r="B198" s="36"/>
      <c r="C198" s="35"/>
      <c r="D198" s="185" t="s">
        <v>138</v>
      </c>
      <c r="E198" s="35"/>
      <c r="F198" s="186" t="s">
        <v>1996</v>
      </c>
      <c r="G198" s="35"/>
      <c r="H198" s="35"/>
      <c r="I198" s="187"/>
      <c r="J198" s="35"/>
      <c r="K198" s="35"/>
      <c r="L198" s="36"/>
      <c r="M198" s="188"/>
      <c r="N198" s="189"/>
      <c r="O198" s="74"/>
      <c r="P198" s="74"/>
      <c r="Q198" s="74"/>
      <c r="R198" s="74"/>
      <c r="S198" s="74"/>
      <c r="T198" s="75"/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T198" s="16" t="s">
        <v>138</v>
      </c>
      <c r="AU198" s="16" t="s">
        <v>80</v>
      </c>
    </row>
    <row r="199" s="2" customFormat="1" ht="21.75" customHeight="1">
      <c r="A199" s="35"/>
      <c r="B199" s="171"/>
      <c r="C199" s="172" t="s">
        <v>238</v>
      </c>
      <c r="D199" s="172" t="s">
        <v>132</v>
      </c>
      <c r="E199" s="173" t="s">
        <v>1998</v>
      </c>
      <c r="F199" s="174" t="s">
        <v>1999</v>
      </c>
      <c r="G199" s="175" t="s">
        <v>380</v>
      </c>
      <c r="H199" s="176">
        <v>12.74</v>
      </c>
      <c r="I199" s="177"/>
      <c r="J199" s="178">
        <f>ROUND(I199*H199,2)</f>
        <v>0</v>
      </c>
      <c r="K199" s="174" t="s">
        <v>1</v>
      </c>
      <c r="L199" s="36"/>
      <c r="M199" s="179" t="s">
        <v>1</v>
      </c>
      <c r="N199" s="180" t="s">
        <v>38</v>
      </c>
      <c r="O199" s="74"/>
      <c r="P199" s="181">
        <f>O199*H199</f>
        <v>0</v>
      </c>
      <c r="Q199" s="181">
        <v>0</v>
      </c>
      <c r="R199" s="181">
        <f>Q199*H199</f>
        <v>0</v>
      </c>
      <c r="S199" s="181">
        <v>0</v>
      </c>
      <c r="T199" s="182">
        <f>S199*H199</f>
        <v>0</v>
      </c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R199" s="183" t="s">
        <v>130</v>
      </c>
      <c r="AT199" s="183" t="s">
        <v>132</v>
      </c>
      <c r="AU199" s="183" t="s">
        <v>80</v>
      </c>
      <c r="AY199" s="16" t="s">
        <v>131</v>
      </c>
      <c r="BE199" s="184">
        <f>IF(N199="základní",J199,0)</f>
        <v>0</v>
      </c>
      <c r="BF199" s="184">
        <f>IF(N199="snížená",J199,0)</f>
        <v>0</v>
      </c>
      <c r="BG199" s="184">
        <f>IF(N199="zákl. přenesená",J199,0)</f>
        <v>0</v>
      </c>
      <c r="BH199" s="184">
        <f>IF(N199="sníž. přenesená",J199,0)</f>
        <v>0</v>
      </c>
      <c r="BI199" s="184">
        <f>IF(N199="nulová",J199,0)</f>
        <v>0</v>
      </c>
      <c r="BJ199" s="16" t="s">
        <v>80</v>
      </c>
      <c r="BK199" s="184">
        <f>ROUND(I199*H199,2)</f>
        <v>0</v>
      </c>
      <c r="BL199" s="16" t="s">
        <v>130</v>
      </c>
      <c r="BM199" s="183" t="s">
        <v>2081</v>
      </c>
    </row>
    <row r="200" s="2" customFormat="1">
      <c r="A200" s="35"/>
      <c r="B200" s="36"/>
      <c r="C200" s="35"/>
      <c r="D200" s="185" t="s">
        <v>138</v>
      </c>
      <c r="E200" s="35"/>
      <c r="F200" s="186" t="s">
        <v>1999</v>
      </c>
      <c r="G200" s="35"/>
      <c r="H200" s="35"/>
      <c r="I200" s="187"/>
      <c r="J200" s="35"/>
      <c r="K200" s="35"/>
      <c r="L200" s="36"/>
      <c r="M200" s="188"/>
      <c r="N200" s="189"/>
      <c r="O200" s="74"/>
      <c r="P200" s="74"/>
      <c r="Q200" s="74"/>
      <c r="R200" s="74"/>
      <c r="S200" s="74"/>
      <c r="T200" s="75"/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T200" s="16" t="s">
        <v>138</v>
      </c>
      <c r="AU200" s="16" t="s">
        <v>80</v>
      </c>
    </row>
    <row r="201" s="11" customFormat="1" ht="25.92" customHeight="1">
      <c r="A201" s="11"/>
      <c r="B201" s="160"/>
      <c r="C201" s="11"/>
      <c r="D201" s="161" t="s">
        <v>72</v>
      </c>
      <c r="E201" s="162" t="s">
        <v>1633</v>
      </c>
      <c r="F201" s="162" t="s">
        <v>2001</v>
      </c>
      <c r="G201" s="11"/>
      <c r="H201" s="11"/>
      <c r="I201" s="163"/>
      <c r="J201" s="164">
        <f>BK201</f>
        <v>0</v>
      </c>
      <c r="K201" s="11"/>
      <c r="L201" s="160"/>
      <c r="M201" s="165"/>
      <c r="N201" s="166"/>
      <c r="O201" s="166"/>
      <c r="P201" s="167">
        <f>SUM(P202:P205)</f>
        <v>0</v>
      </c>
      <c r="Q201" s="166"/>
      <c r="R201" s="167">
        <f>SUM(R202:R205)</f>
        <v>0</v>
      </c>
      <c r="S201" s="166"/>
      <c r="T201" s="168">
        <f>SUM(T202:T205)</f>
        <v>0</v>
      </c>
      <c r="U201" s="11"/>
      <c r="V201" s="11"/>
      <c r="W201" s="11"/>
      <c r="X201" s="11"/>
      <c r="Y201" s="11"/>
      <c r="Z201" s="11"/>
      <c r="AA201" s="11"/>
      <c r="AB201" s="11"/>
      <c r="AC201" s="11"/>
      <c r="AD201" s="11"/>
      <c r="AE201" s="11"/>
      <c r="AR201" s="161" t="s">
        <v>130</v>
      </c>
      <c r="AT201" s="169" t="s">
        <v>72</v>
      </c>
      <c r="AU201" s="169" t="s">
        <v>73</v>
      </c>
      <c r="AY201" s="161" t="s">
        <v>131</v>
      </c>
      <c r="BK201" s="170">
        <f>SUM(BK202:BK205)</f>
        <v>0</v>
      </c>
    </row>
    <row r="202" s="2" customFormat="1" ht="21.75" customHeight="1">
      <c r="A202" s="35"/>
      <c r="B202" s="171"/>
      <c r="C202" s="172" t="s">
        <v>669</v>
      </c>
      <c r="D202" s="172" t="s">
        <v>132</v>
      </c>
      <c r="E202" s="173" t="s">
        <v>2002</v>
      </c>
      <c r="F202" s="174" t="s">
        <v>2003</v>
      </c>
      <c r="G202" s="175" t="s">
        <v>434</v>
      </c>
      <c r="H202" s="176">
        <v>12.74</v>
      </c>
      <c r="I202" s="177"/>
      <c r="J202" s="178">
        <f>ROUND(I202*H202,2)</f>
        <v>0</v>
      </c>
      <c r="K202" s="174" t="s">
        <v>1</v>
      </c>
      <c r="L202" s="36"/>
      <c r="M202" s="179" t="s">
        <v>1</v>
      </c>
      <c r="N202" s="180" t="s">
        <v>38</v>
      </c>
      <c r="O202" s="74"/>
      <c r="P202" s="181">
        <f>O202*H202</f>
        <v>0</v>
      </c>
      <c r="Q202" s="181">
        <v>0</v>
      </c>
      <c r="R202" s="181">
        <f>Q202*H202</f>
        <v>0</v>
      </c>
      <c r="S202" s="181">
        <v>0</v>
      </c>
      <c r="T202" s="182">
        <f>S202*H202</f>
        <v>0</v>
      </c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R202" s="183" t="s">
        <v>130</v>
      </c>
      <c r="AT202" s="183" t="s">
        <v>132</v>
      </c>
      <c r="AU202" s="183" t="s">
        <v>80</v>
      </c>
      <c r="AY202" s="16" t="s">
        <v>131</v>
      </c>
      <c r="BE202" s="184">
        <f>IF(N202="základní",J202,0)</f>
        <v>0</v>
      </c>
      <c r="BF202" s="184">
        <f>IF(N202="snížená",J202,0)</f>
        <v>0</v>
      </c>
      <c r="BG202" s="184">
        <f>IF(N202="zákl. přenesená",J202,0)</f>
        <v>0</v>
      </c>
      <c r="BH202" s="184">
        <f>IF(N202="sníž. přenesená",J202,0)</f>
        <v>0</v>
      </c>
      <c r="BI202" s="184">
        <f>IF(N202="nulová",J202,0)</f>
        <v>0</v>
      </c>
      <c r="BJ202" s="16" t="s">
        <v>80</v>
      </c>
      <c r="BK202" s="184">
        <f>ROUND(I202*H202,2)</f>
        <v>0</v>
      </c>
      <c r="BL202" s="16" t="s">
        <v>130</v>
      </c>
      <c r="BM202" s="183" t="s">
        <v>2082</v>
      </c>
    </row>
    <row r="203" s="2" customFormat="1">
      <c r="A203" s="35"/>
      <c r="B203" s="36"/>
      <c r="C203" s="35"/>
      <c r="D203" s="185" t="s">
        <v>138</v>
      </c>
      <c r="E203" s="35"/>
      <c r="F203" s="186" t="s">
        <v>2003</v>
      </c>
      <c r="G203" s="35"/>
      <c r="H203" s="35"/>
      <c r="I203" s="187"/>
      <c r="J203" s="35"/>
      <c r="K203" s="35"/>
      <c r="L203" s="36"/>
      <c r="M203" s="188"/>
      <c r="N203" s="189"/>
      <c r="O203" s="74"/>
      <c r="P203" s="74"/>
      <c r="Q203" s="74"/>
      <c r="R203" s="74"/>
      <c r="S203" s="74"/>
      <c r="T203" s="75"/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T203" s="16" t="s">
        <v>138</v>
      </c>
      <c r="AU203" s="16" t="s">
        <v>80</v>
      </c>
    </row>
    <row r="204" s="2" customFormat="1" ht="24.15" customHeight="1">
      <c r="A204" s="35"/>
      <c r="B204" s="171"/>
      <c r="C204" s="172" t="s">
        <v>680</v>
      </c>
      <c r="D204" s="172" t="s">
        <v>132</v>
      </c>
      <c r="E204" s="173" t="s">
        <v>2005</v>
      </c>
      <c r="F204" s="174" t="s">
        <v>2006</v>
      </c>
      <c r="G204" s="175" t="s">
        <v>434</v>
      </c>
      <c r="H204" s="176">
        <v>12.930999999999999</v>
      </c>
      <c r="I204" s="177"/>
      <c r="J204" s="178">
        <f>ROUND(I204*H204,2)</f>
        <v>0</v>
      </c>
      <c r="K204" s="174" t="s">
        <v>1</v>
      </c>
      <c r="L204" s="36"/>
      <c r="M204" s="179" t="s">
        <v>1</v>
      </c>
      <c r="N204" s="180" t="s">
        <v>38</v>
      </c>
      <c r="O204" s="74"/>
      <c r="P204" s="181">
        <f>O204*H204</f>
        <v>0</v>
      </c>
      <c r="Q204" s="181">
        <v>0</v>
      </c>
      <c r="R204" s="181">
        <f>Q204*H204</f>
        <v>0</v>
      </c>
      <c r="S204" s="181">
        <v>0</v>
      </c>
      <c r="T204" s="182">
        <f>S204*H204</f>
        <v>0</v>
      </c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R204" s="183" t="s">
        <v>130</v>
      </c>
      <c r="AT204" s="183" t="s">
        <v>132</v>
      </c>
      <c r="AU204" s="183" t="s">
        <v>80</v>
      </c>
      <c r="AY204" s="16" t="s">
        <v>131</v>
      </c>
      <c r="BE204" s="184">
        <f>IF(N204="základní",J204,0)</f>
        <v>0</v>
      </c>
      <c r="BF204" s="184">
        <f>IF(N204="snížená",J204,0)</f>
        <v>0</v>
      </c>
      <c r="BG204" s="184">
        <f>IF(N204="zákl. přenesená",J204,0)</f>
        <v>0</v>
      </c>
      <c r="BH204" s="184">
        <f>IF(N204="sníž. přenesená",J204,0)</f>
        <v>0</v>
      </c>
      <c r="BI204" s="184">
        <f>IF(N204="nulová",J204,0)</f>
        <v>0</v>
      </c>
      <c r="BJ204" s="16" t="s">
        <v>80</v>
      </c>
      <c r="BK204" s="184">
        <f>ROUND(I204*H204,2)</f>
        <v>0</v>
      </c>
      <c r="BL204" s="16" t="s">
        <v>130</v>
      </c>
      <c r="BM204" s="183" t="s">
        <v>2083</v>
      </c>
    </row>
    <row r="205" s="2" customFormat="1">
      <c r="A205" s="35"/>
      <c r="B205" s="36"/>
      <c r="C205" s="35"/>
      <c r="D205" s="185" t="s">
        <v>138</v>
      </c>
      <c r="E205" s="35"/>
      <c r="F205" s="186" t="s">
        <v>2006</v>
      </c>
      <c r="G205" s="35"/>
      <c r="H205" s="35"/>
      <c r="I205" s="187"/>
      <c r="J205" s="35"/>
      <c r="K205" s="35"/>
      <c r="L205" s="36"/>
      <c r="M205" s="188"/>
      <c r="N205" s="189"/>
      <c r="O205" s="74"/>
      <c r="P205" s="74"/>
      <c r="Q205" s="74"/>
      <c r="R205" s="74"/>
      <c r="S205" s="74"/>
      <c r="T205" s="75"/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T205" s="16" t="s">
        <v>138</v>
      </c>
      <c r="AU205" s="16" t="s">
        <v>80</v>
      </c>
    </row>
    <row r="206" s="11" customFormat="1" ht="25.92" customHeight="1">
      <c r="A206" s="11"/>
      <c r="B206" s="160"/>
      <c r="C206" s="11"/>
      <c r="D206" s="161" t="s">
        <v>72</v>
      </c>
      <c r="E206" s="162" t="s">
        <v>1685</v>
      </c>
      <c r="F206" s="162" t="s">
        <v>2008</v>
      </c>
      <c r="G206" s="11"/>
      <c r="H206" s="11"/>
      <c r="I206" s="163"/>
      <c r="J206" s="164">
        <f>BK206</f>
        <v>0</v>
      </c>
      <c r="K206" s="11"/>
      <c r="L206" s="160"/>
      <c r="M206" s="165"/>
      <c r="N206" s="166"/>
      <c r="O206" s="166"/>
      <c r="P206" s="167">
        <f>SUM(P207:P214)</f>
        <v>0</v>
      </c>
      <c r="Q206" s="166"/>
      <c r="R206" s="167">
        <f>SUM(R207:R214)</f>
        <v>0</v>
      </c>
      <c r="S206" s="166"/>
      <c r="T206" s="168">
        <f>SUM(T207:T214)</f>
        <v>0</v>
      </c>
      <c r="U206" s="11"/>
      <c r="V206" s="11"/>
      <c r="W206" s="11"/>
      <c r="X206" s="11"/>
      <c r="Y206" s="11"/>
      <c r="Z206" s="11"/>
      <c r="AA206" s="11"/>
      <c r="AB206" s="11"/>
      <c r="AC206" s="11"/>
      <c r="AD206" s="11"/>
      <c r="AE206" s="11"/>
      <c r="AR206" s="161" t="s">
        <v>130</v>
      </c>
      <c r="AT206" s="169" t="s">
        <v>72</v>
      </c>
      <c r="AU206" s="169" t="s">
        <v>73</v>
      </c>
      <c r="AY206" s="161" t="s">
        <v>131</v>
      </c>
      <c r="BK206" s="170">
        <f>SUM(BK207:BK214)</f>
        <v>0</v>
      </c>
    </row>
    <row r="207" s="2" customFormat="1" ht="16.5" customHeight="1">
      <c r="A207" s="35"/>
      <c r="B207" s="171"/>
      <c r="C207" s="172" t="s">
        <v>688</v>
      </c>
      <c r="D207" s="172" t="s">
        <v>132</v>
      </c>
      <c r="E207" s="173" t="s">
        <v>2009</v>
      </c>
      <c r="F207" s="174" t="s">
        <v>2010</v>
      </c>
      <c r="G207" s="175" t="s">
        <v>434</v>
      </c>
      <c r="H207" s="176">
        <v>12.74</v>
      </c>
      <c r="I207" s="177"/>
      <c r="J207" s="178">
        <f>ROUND(I207*H207,2)</f>
        <v>0</v>
      </c>
      <c r="K207" s="174" t="s">
        <v>1</v>
      </c>
      <c r="L207" s="36"/>
      <c r="M207" s="179" t="s">
        <v>1</v>
      </c>
      <c r="N207" s="180" t="s">
        <v>38</v>
      </c>
      <c r="O207" s="74"/>
      <c r="P207" s="181">
        <f>O207*H207</f>
        <v>0</v>
      </c>
      <c r="Q207" s="181">
        <v>0</v>
      </c>
      <c r="R207" s="181">
        <f>Q207*H207</f>
        <v>0</v>
      </c>
      <c r="S207" s="181">
        <v>0</v>
      </c>
      <c r="T207" s="182">
        <f>S207*H207</f>
        <v>0</v>
      </c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R207" s="183" t="s">
        <v>130</v>
      </c>
      <c r="AT207" s="183" t="s">
        <v>132</v>
      </c>
      <c r="AU207" s="183" t="s">
        <v>80</v>
      </c>
      <c r="AY207" s="16" t="s">
        <v>131</v>
      </c>
      <c r="BE207" s="184">
        <f>IF(N207="základní",J207,0)</f>
        <v>0</v>
      </c>
      <c r="BF207" s="184">
        <f>IF(N207="snížená",J207,0)</f>
        <v>0</v>
      </c>
      <c r="BG207" s="184">
        <f>IF(N207="zákl. přenesená",J207,0)</f>
        <v>0</v>
      </c>
      <c r="BH207" s="184">
        <f>IF(N207="sníž. přenesená",J207,0)</f>
        <v>0</v>
      </c>
      <c r="BI207" s="184">
        <f>IF(N207="nulová",J207,0)</f>
        <v>0</v>
      </c>
      <c r="BJ207" s="16" t="s">
        <v>80</v>
      </c>
      <c r="BK207" s="184">
        <f>ROUND(I207*H207,2)</f>
        <v>0</v>
      </c>
      <c r="BL207" s="16" t="s">
        <v>130</v>
      </c>
      <c r="BM207" s="183" t="s">
        <v>2084</v>
      </c>
    </row>
    <row r="208" s="2" customFormat="1">
      <c r="A208" s="35"/>
      <c r="B208" s="36"/>
      <c r="C208" s="35"/>
      <c r="D208" s="185" t="s">
        <v>138</v>
      </c>
      <c r="E208" s="35"/>
      <c r="F208" s="186" t="s">
        <v>2010</v>
      </c>
      <c r="G208" s="35"/>
      <c r="H208" s="35"/>
      <c r="I208" s="187"/>
      <c r="J208" s="35"/>
      <c r="K208" s="35"/>
      <c r="L208" s="36"/>
      <c r="M208" s="188"/>
      <c r="N208" s="189"/>
      <c r="O208" s="74"/>
      <c r="P208" s="74"/>
      <c r="Q208" s="74"/>
      <c r="R208" s="74"/>
      <c r="S208" s="74"/>
      <c r="T208" s="75"/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T208" s="16" t="s">
        <v>138</v>
      </c>
      <c r="AU208" s="16" t="s">
        <v>80</v>
      </c>
    </row>
    <row r="209" s="2" customFormat="1" ht="21.75" customHeight="1">
      <c r="A209" s="35"/>
      <c r="B209" s="171"/>
      <c r="C209" s="172" t="s">
        <v>697</v>
      </c>
      <c r="D209" s="172" t="s">
        <v>132</v>
      </c>
      <c r="E209" s="173" t="s">
        <v>2012</v>
      </c>
      <c r="F209" s="174" t="s">
        <v>2013</v>
      </c>
      <c r="G209" s="175" t="s">
        <v>2014</v>
      </c>
      <c r="H209" s="176">
        <v>1</v>
      </c>
      <c r="I209" s="177"/>
      <c r="J209" s="178">
        <f>ROUND(I209*H209,2)</f>
        <v>0</v>
      </c>
      <c r="K209" s="174" t="s">
        <v>1</v>
      </c>
      <c r="L209" s="36"/>
      <c r="M209" s="179" t="s">
        <v>1</v>
      </c>
      <c r="N209" s="180" t="s">
        <v>38</v>
      </c>
      <c r="O209" s="74"/>
      <c r="P209" s="181">
        <f>O209*H209</f>
        <v>0</v>
      </c>
      <c r="Q209" s="181">
        <v>0</v>
      </c>
      <c r="R209" s="181">
        <f>Q209*H209</f>
        <v>0</v>
      </c>
      <c r="S209" s="181">
        <v>0</v>
      </c>
      <c r="T209" s="182">
        <f>S209*H209</f>
        <v>0</v>
      </c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R209" s="183" t="s">
        <v>130</v>
      </c>
      <c r="AT209" s="183" t="s">
        <v>132</v>
      </c>
      <c r="AU209" s="183" t="s">
        <v>80</v>
      </c>
      <c r="AY209" s="16" t="s">
        <v>131</v>
      </c>
      <c r="BE209" s="184">
        <f>IF(N209="základní",J209,0)</f>
        <v>0</v>
      </c>
      <c r="BF209" s="184">
        <f>IF(N209="snížená",J209,0)</f>
        <v>0</v>
      </c>
      <c r="BG209" s="184">
        <f>IF(N209="zákl. přenesená",J209,0)</f>
        <v>0</v>
      </c>
      <c r="BH209" s="184">
        <f>IF(N209="sníž. přenesená",J209,0)</f>
        <v>0</v>
      </c>
      <c r="BI209" s="184">
        <f>IF(N209="nulová",J209,0)</f>
        <v>0</v>
      </c>
      <c r="BJ209" s="16" t="s">
        <v>80</v>
      </c>
      <c r="BK209" s="184">
        <f>ROUND(I209*H209,2)</f>
        <v>0</v>
      </c>
      <c r="BL209" s="16" t="s">
        <v>130</v>
      </c>
      <c r="BM209" s="183" t="s">
        <v>2085</v>
      </c>
    </row>
    <row r="210" s="2" customFormat="1">
      <c r="A210" s="35"/>
      <c r="B210" s="36"/>
      <c r="C210" s="35"/>
      <c r="D210" s="185" t="s">
        <v>138</v>
      </c>
      <c r="E210" s="35"/>
      <c r="F210" s="186" t="s">
        <v>2013</v>
      </c>
      <c r="G210" s="35"/>
      <c r="H210" s="35"/>
      <c r="I210" s="187"/>
      <c r="J210" s="35"/>
      <c r="K210" s="35"/>
      <c r="L210" s="36"/>
      <c r="M210" s="188"/>
      <c r="N210" s="189"/>
      <c r="O210" s="74"/>
      <c r="P210" s="74"/>
      <c r="Q210" s="74"/>
      <c r="R210" s="74"/>
      <c r="S210" s="74"/>
      <c r="T210" s="75"/>
      <c r="U210" s="35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  <c r="AT210" s="16" t="s">
        <v>138</v>
      </c>
      <c r="AU210" s="16" t="s">
        <v>80</v>
      </c>
    </row>
    <row r="211" s="2" customFormat="1" ht="21.75" customHeight="1">
      <c r="A211" s="35"/>
      <c r="B211" s="171"/>
      <c r="C211" s="172" t="s">
        <v>703</v>
      </c>
      <c r="D211" s="172" t="s">
        <v>132</v>
      </c>
      <c r="E211" s="173" t="s">
        <v>2016</v>
      </c>
      <c r="F211" s="174" t="s">
        <v>2017</v>
      </c>
      <c r="G211" s="175" t="s">
        <v>446</v>
      </c>
      <c r="H211" s="176">
        <v>3.2549999999999999</v>
      </c>
      <c r="I211" s="177"/>
      <c r="J211" s="178">
        <f>ROUND(I211*H211,2)</f>
        <v>0</v>
      </c>
      <c r="K211" s="174" t="s">
        <v>1</v>
      </c>
      <c r="L211" s="36"/>
      <c r="M211" s="179" t="s">
        <v>1</v>
      </c>
      <c r="N211" s="180" t="s">
        <v>38</v>
      </c>
      <c r="O211" s="74"/>
      <c r="P211" s="181">
        <f>O211*H211</f>
        <v>0</v>
      </c>
      <c r="Q211" s="181">
        <v>0</v>
      </c>
      <c r="R211" s="181">
        <f>Q211*H211</f>
        <v>0</v>
      </c>
      <c r="S211" s="181">
        <v>0</v>
      </c>
      <c r="T211" s="182">
        <f>S211*H211</f>
        <v>0</v>
      </c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R211" s="183" t="s">
        <v>130</v>
      </c>
      <c r="AT211" s="183" t="s">
        <v>132</v>
      </c>
      <c r="AU211" s="183" t="s">
        <v>80</v>
      </c>
      <c r="AY211" s="16" t="s">
        <v>131</v>
      </c>
      <c r="BE211" s="184">
        <f>IF(N211="základní",J211,0)</f>
        <v>0</v>
      </c>
      <c r="BF211" s="184">
        <f>IF(N211="snížená",J211,0)</f>
        <v>0</v>
      </c>
      <c r="BG211" s="184">
        <f>IF(N211="zákl. přenesená",J211,0)</f>
        <v>0</v>
      </c>
      <c r="BH211" s="184">
        <f>IF(N211="sníž. přenesená",J211,0)</f>
        <v>0</v>
      </c>
      <c r="BI211" s="184">
        <f>IF(N211="nulová",J211,0)</f>
        <v>0</v>
      </c>
      <c r="BJ211" s="16" t="s">
        <v>80</v>
      </c>
      <c r="BK211" s="184">
        <f>ROUND(I211*H211,2)</f>
        <v>0</v>
      </c>
      <c r="BL211" s="16" t="s">
        <v>130</v>
      </c>
      <c r="BM211" s="183" t="s">
        <v>2086</v>
      </c>
    </row>
    <row r="212" s="2" customFormat="1">
      <c r="A212" s="35"/>
      <c r="B212" s="36"/>
      <c r="C212" s="35"/>
      <c r="D212" s="185" t="s">
        <v>138</v>
      </c>
      <c r="E212" s="35"/>
      <c r="F212" s="186" t="s">
        <v>2017</v>
      </c>
      <c r="G212" s="35"/>
      <c r="H212" s="35"/>
      <c r="I212" s="187"/>
      <c r="J212" s="35"/>
      <c r="K212" s="35"/>
      <c r="L212" s="36"/>
      <c r="M212" s="188"/>
      <c r="N212" s="189"/>
      <c r="O212" s="74"/>
      <c r="P212" s="74"/>
      <c r="Q212" s="74"/>
      <c r="R212" s="74"/>
      <c r="S212" s="74"/>
      <c r="T212" s="75"/>
      <c r="U212" s="35"/>
      <c r="V212" s="35"/>
      <c r="W212" s="35"/>
      <c r="X212" s="35"/>
      <c r="Y212" s="35"/>
      <c r="Z212" s="35"/>
      <c r="AA212" s="35"/>
      <c r="AB212" s="35"/>
      <c r="AC212" s="35"/>
      <c r="AD212" s="35"/>
      <c r="AE212" s="35"/>
      <c r="AT212" s="16" t="s">
        <v>138</v>
      </c>
      <c r="AU212" s="16" t="s">
        <v>80</v>
      </c>
    </row>
    <row r="213" s="2" customFormat="1" ht="16.5" customHeight="1">
      <c r="A213" s="35"/>
      <c r="B213" s="171"/>
      <c r="C213" s="172" t="s">
        <v>709</v>
      </c>
      <c r="D213" s="172" t="s">
        <v>132</v>
      </c>
      <c r="E213" s="173" t="s">
        <v>2019</v>
      </c>
      <c r="F213" s="174" t="s">
        <v>2020</v>
      </c>
      <c r="G213" s="175" t="s">
        <v>535</v>
      </c>
      <c r="H213" s="176">
        <v>1</v>
      </c>
      <c r="I213" s="177"/>
      <c r="J213" s="178">
        <f>ROUND(I213*H213,2)</f>
        <v>0</v>
      </c>
      <c r="K213" s="174" t="s">
        <v>1</v>
      </c>
      <c r="L213" s="36"/>
      <c r="M213" s="179" t="s">
        <v>1</v>
      </c>
      <c r="N213" s="180" t="s">
        <v>38</v>
      </c>
      <c r="O213" s="74"/>
      <c r="P213" s="181">
        <f>O213*H213</f>
        <v>0</v>
      </c>
      <c r="Q213" s="181">
        <v>0</v>
      </c>
      <c r="R213" s="181">
        <f>Q213*H213</f>
        <v>0</v>
      </c>
      <c r="S213" s="181">
        <v>0</v>
      </c>
      <c r="T213" s="182">
        <f>S213*H213</f>
        <v>0</v>
      </c>
      <c r="U213" s="35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R213" s="183" t="s">
        <v>130</v>
      </c>
      <c r="AT213" s="183" t="s">
        <v>132</v>
      </c>
      <c r="AU213" s="183" t="s">
        <v>80</v>
      </c>
      <c r="AY213" s="16" t="s">
        <v>131</v>
      </c>
      <c r="BE213" s="184">
        <f>IF(N213="základní",J213,0)</f>
        <v>0</v>
      </c>
      <c r="BF213" s="184">
        <f>IF(N213="snížená",J213,0)</f>
        <v>0</v>
      </c>
      <c r="BG213" s="184">
        <f>IF(N213="zákl. přenesená",J213,0)</f>
        <v>0</v>
      </c>
      <c r="BH213" s="184">
        <f>IF(N213="sníž. přenesená",J213,0)</f>
        <v>0</v>
      </c>
      <c r="BI213" s="184">
        <f>IF(N213="nulová",J213,0)</f>
        <v>0</v>
      </c>
      <c r="BJ213" s="16" t="s">
        <v>80</v>
      </c>
      <c r="BK213" s="184">
        <f>ROUND(I213*H213,2)</f>
        <v>0</v>
      </c>
      <c r="BL213" s="16" t="s">
        <v>130</v>
      </c>
      <c r="BM213" s="183" t="s">
        <v>2087</v>
      </c>
    </row>
    <row r="214" s="2" customFormat="1">
      <c r="A214" s="35"/>
      <c r="B214" s="36"/>
      <c r="C214" s="35"/>
      <c r="D214" s="185" t="s">
        <v>138</v>
      </c>
      <c r="E214" s="35"/>
      <c r="F214" s="186" t="s">
        <v>2020</v>
      </c>
      <c r="G214" s="35"/>
      <c r="H214" s="35"/>
      <c r="I214" s="187"/>
      <c r="J214" s="35"/>
      <c r="K214" s="35"/>
      <c r="L214" s="36"/>
      <c r="M214" s="188"/>
      <c r="N214" s="189"/>
      <c r="O214" s="74"/>
      <c r="P214" s="74"/>
      <c r="Q214" s="74"/>
      <c r="R214" s="74"/>
      <c r="S214" s="74"/>
      <c r="T214" s="75"/>
      <c r="U214" s="35"/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  <c r="AT214" s="16" t="s">
        <v>138</v>
      </c>
      <c r="AU214" s="16" t="s">
        <v>80</v>
      </c>
    </row>
    <row r="215" s="11" customFormat="1" ht="25.92" customHeight="1">
      <c r="A215" s="11"/>
      <c r="B215" s="160"/>
      <c r="C215" s="11"/>
      <c r="D215" s="161" t="s">
        <v>72</v>
      </c>
      <c r="E215" s="162" t="s">
        <v>1710</v>
      </c>
      <c r="F215" s="162" t="s">
        <v>2022</v>
      </c>
      <c r="G215" s="11"/>
      <c r="H215" s="11"/>
      <c r="I215" s="163"/>
      <c r="J215" s="164">
        <f>BK215</f>
        <v>0</v>
      </c>
      <c r="K215" s="11"/>
      <c r="L215" s="160"/>
      <c r="M215" s="165"/>
      <c r="N215" s="166"/>
      <c r="O215" s="166"/>
      <c r="P215" s="167">
        <f>SUM(P216:P217)</f>
        <v>0</v>
      </c>
      <c r="Q215" s="166"/>
      <c r="R215" s="167">
        <f>SUM(R216:R217)</f>
        <v>0</v>
      </c>
      <c r="S215" s="166"/>
      <c r="T215" s="168">
        <f>SUM(T216:T217)</f>
        <v>0</v>
      </c>
      <c r="U215" s="11"/>
      <c r="V215" s="11"/>
      <c r="W215" s="11"/>
      <c r="X215" s="11"/>
      <c r="Y215" s="11"/>
      <c r="Z215" s="11"/>
      <c r="AA215" s="11"/>
      <c r="AB215" s="11"/>
      <c r="AC215" s="11"/>
      <c r="AD215" s="11"/>
      <c r="AE215" s="11"/>
      <c r="AR215" s="161" t="s">
        <v>130</v>
      </c>
      <c r="AT215" s="169" t="s">
        <v>72</v>
      </c>
      <c r="AU215" s="169" t="s">
        <v>73</v>
      </c>
      <c r="AY215" s="161" t="s">
        <v>131</v>
      </c>
      <c r="BK215" s="170">
        <f>SUM(BK216:BK217)</f>
        <v>0</v>
      </c>
    </row>
    <row r="216" s="2" customFormat="1" ht="16.5" customHeight="1">
      <c r="A216" s="35"/>
      <c r="B216" s="171"/>
      <c r="C216" s="172" t="s">
        <v>713</v>
      </c>
      <c r="D216" s="172" t="s">
        <v>132</v>
      </c>
      <c r="E216" s="173" t="s">
        <v>2023</v>
      </c>
      <c r="F216" s="174" t="s">
        <v>2024</v>
      </c>
      <c r="G216" s="175" t="s">
        <v>434</v>
      </c>
      <c r="H216" s="176">
        <v>27.48</v>
      </c>
      <c r="I216" s="177"/>
      <c r="J216" s="178">
        <f>ROUND(I216*H216,2)</f>
        <v>0</v>
      </c>
      <c r="K216" s="174" t="s">
        <v>1</v>
      </c>
      <c r="L216" s="36"/>
      <c r="M216" s="179" t="s">
        <v>1</v>
      </c>
      <c r="N216" s="180" t="s">
        <v>38</v>
      </c>
      <c r="O216" s="74"/>
      <c r="P216" s="181">
        <f>O216*H216</f>
        <v>0</v>
      </c>
      <c r="Q216" s="181">
        <v>0</v>
      </c>
      <c r="R216" s="181">
        <f>Q216*H216</f>
        <v>0</v>
      </c>
      <c r="S216" s="181">
        <v>0</v>
      </c>
      <c r="T216" s="182">
        <f>S216*H216</f>
        <v>0</v>
      </c>
      <c r="U216" s="35"/>
      <c r="V216" s="35"/>
      <c r="W216" s="35"/>
      <c r="X216" s="35"/>
      <c r="Y216" s="35"/>
      <c r="Z216" s="35"/>
      <c r="AA216" s="35"/>
      <c r="AB216" s="35"/>
      <c r="AC216" s="35"/>
      <c r="AD216" s="35"/>
      <c r="AE216" s="35"/>
      <c r="AR216" s="183" t="s">
        <v>130</v>
      </c>
      <c r="AT216" s="183" t="s">
        <v>132</v>
      </c>
      <c r="AU216" s="183" t="s">
        <v>80</v>
      </c>
      <c r="AY216" s="16" t="s">
        <v>131</v>
      </c>
      <c r="BE216" s="184">
        <f>IF(N216="základní",J216,0)</f>
        <v>0</v>
      </c>
      <c r="BF216" s="184">
        <f>IF(N216="snížená",J216,0)</f>
        <v>0</v>
      </c>
      <c r="BG216" s="184">
        <f>IF(N216="zákl. přenesená",J216,0)</f>
        <v>0</v>
      </c>
      <c r="BH216" s="184">
        <f>IF(N216="sníž. přenesená",J216,0)</f>
        <v>0</v>
      </c>
      <c r="BI216" s="184">
        <f>IF(N216="nulová",J216,0)</f>
        <v>0</v>
      </c>
      <c r="BJ216" s="16" t="s">
        <v>80</v>
      </c>
      <c r="BK216" s="184">
        <f>ROUND(I216*H216,2)</f>
        <v>0</v>
      </c>
      <c r="BL216" s="16" t="s">
        <v>130</v>
      </c>
      <c r="BM216" s="183" t="s">
        <v>2088</v>
      </c>
    </row>
    <row r="217" s="2" customFormat="1">
      <c r="A217" s="35"/>
      <c r="B217" s="36"/>
      <c r="C217" s="35"/>
      <c r="D217" s="185" t="s">
        <v>138</v>
      </c>
      <c r="E217" s="35"/>
      <c r="F217" s="186" t="s">
        <v>2024</v>
      </c>
      <c r="G217" s="35"/>
      <c r="H217" s="35"/>
      <c r="I217" s="187"/>
      <c r="J217" s="35"/>
      <c r="K217" s="35"/>
      <c r="L217" s="36"/>
      <c r="M217" s="188"/>
      <c r="N217" s="189"/>
      <c r="O217" s="74"/>
      <c r="P217" s="74"/>
      <c r="Q217" s="74"/>
      <c r="R217" s="74"/>
      <c r="S217" s="74"/>
      <c r="T217" s="75"/>
      <c r="U217" s="35"/>
      <c r="V217" s="35"/>
      <c r="W217" s="35"/>
      <c r="X217" s="35"/>
      <c r="Y217" s="35"/>
      <c r="Z217" s="35"/>
      <c r="AA217" s="35"/>
      <c r="AB217" s="35"/>
      <c r="AC217" s="35"/>
      <c r="AD217" s="35"/>
      <c r="AE217" s="35"/>
      <c r="AT217" s="16" t="s">
        <v>138</v>
      </c>
      <c r="AU217" s="16" t="s">
        <v>80</v>
      </c>
    </row>
    <row r="218" s="11" customFormat="1" ht="25.92" customHeight="1">
      <c r="A218" s="11"/>
      <c r="B218" s="160"/>
      <c r="C218" s="11"/>
      <c r="D218" s="161" t="s">
        <v>72</v>
      </c>
      <c r="E218" s="162" t="s">
        <v>1754</v>
      </c>
      <c r="F218" s="162" t="s">
        <v>2026</v>
      </c>
      <c r="G218" s="11"/>
      <c r="H218" s="11"/>
      <c r="I218" s="163"/>
      <c r="J218" s="164">
        <f>BK218</f>
        <v>0</v>
      </c>
      <c r="K218" s="11"/>
      <c r="L218" s="160"/>
      <c r="M218" s="165"/>
      <c r="N218" s="166"/>
      <c r="O218" s="166"/>
      <c r="P218" s="167">
        <f>SUM(P219:P220)</f>
        <v>0</v>
      </c>
      <c r="Q218" s="166"/>
      <c r="R218" s="167">
        <f>SUM(R219:R220)</f>
        <v>0</v>
      </c>
      <c r="S218" s="166"/>
      <c r="T218" s="168">
        <f>SUM(T219:T220)</f>
        <v>0</v>
      </c>
      <c r="U218" s="11"/>
      <c r="V218" s="11"/>
      <c r="W218" s="11"/>
      <c r="X218" s="11"/>
      <c r="Y218" s="11"/>
      <c r="Z218" s="11"/>
      <c r="AA218" s="11"/>
      <c r="AB218" s="11"/>
      <c r="AC218" s="11"/>
      <c r="AD218" s="11"/>
      <c r="AE218" s="11"/>
      <c r="AR218" s="161" t="s">
        <v>130</v>
      </c>
      <c r="AT218" s="169" t="s">
        <v>72</v>
      </c>
      <c r="AU218" s="169" t="s">
        <v>73</v>
      </c>
      <c r="AY218" s="161" t="s">
        <v>131</v>
      </c>
      <c r="BK218" s="170">
        <f>SUM(BK219:BK220)</f>
        <v>0</v>
      </c>
    </row>
    <row r="219" s="2" customFormat="1" ht="16.5" customHeight="1">
      <c r="A219" s="35"/>
      <c r="B219" s="171"/>
      <c r="C219" s="172" t="s">
        <v>717</v>
      </c>
      <c r="D219" s="172" t="s">
        <v>132</v>
      </c>
      <c r="E219" s="173" t="s">
        <v>2027</v>
      </c>
      <c r="F219" s="174" t="s">
        <v>2028</v>
      </c>
      <c r="G219" s="175" t="s">
        <v>434</v>
      </c>
      <c r="H219" s="176">
        <v>2.1230000000000002</v>
      </c>
      <c r="I219" s="177"/>
      <c r="J219" s="178">
        <f>ROUND(I219*H219,2)</f>
        <v>0</v>
      </c>
      <c r="K219" s="174" t="s">
        <v>1</v>
      </c>
      <c r="L219" s="36"/>
      <c r="M219" s="179" t="s">
        <v>1</v>
      </c>
      <c r="N219" s="180" t="s">
        <v>38</v>
      </c>
      <c r="O219" s="74"/>
      <c r="P219" s="181">
        <f>O219*H219</f>
        <v>0</v>
      </c>
      <c r="Q219" s="181">
        <v>0</v>
      </c>
      <c r="R219" s="181">
        <f>Q219*H219</f>
        <v>0</v>
      </c>
      <c r="S219" s="181">
        <v>0</v>
      </c>
      <c r="T219" s="182">
        <f>S219*H219</f>
        <v>0</v>
      </c>
      <c r="U219" s="35"/>
      <c r="V219" s="35"/>
      <c r="W219" s="35"/>
      <c r="X219" s="35"/>
      <c r="Y219" s="35"/>
      <c r="Z219" s="35"/>
      <c r="AA219" s="35"/>
      <c r="AB219" s="35"/>
      <c r="AC219" s="35"/>
      <c r="AD219" s="35"/>
      <c r="AE219" s="35"/>
      <c r="AR219" s="183" t="s">
        <v>130</v>
      </c>
      <c r="AT219" s="183" t="s">
        <v>132</v>
      </c>
      <c r="AU219" s="183" t="s">
        <v>80</v>
      </c>
      <c r="AY219" s="16" t="s">
        <v>131</v>
      </c>
      <c r="BE219" s="184">
        <f>IF(N219="základní",J219,0)</f>
        <v>0</v>
      </c>
      <c r="BF219" s="184">
        <f>IF(N219="snížená",J219,0)</f>
        <v>0</v>
      </c>
      <c r="BG219" s="184">
        <f>IF(N219="zákl. přenesená",J219,0)</f>
        <v>0</v>
      </c>
      <c r="BH219" s="184">
        <f>IF(N219="sníž. přenesená",J219,0)</f>
        <v>0</v>
      </c>
      <c r="BI219" s="184">
        <f>IF(N219="nulová",J219,0)</f>
        <v>0</v>
      </c>
      <c r="BJ219" s="16" t="s">
        <v>80</v>
      </c>
      <c r="BK219" s="184">
        <f>ROUND(I219*H219,2)</f>
        <v>0</v>
      </c>
      <c r="BL219" s="16" t="s">
        <v>130</v>
      </c>
      <c r="BM219" s="183" t="s">
        <v>2089</v>
      </c>
    </row>
    <row r="220" s="2" customFormat="1">
      <c r="A220" s="35"/>
      <c r="B220" s="36"/>
      <c r="C220" s="35"/>
      <c r="D220" s="185" t="s">
        <v>138</v>
      </c>
      <c r="E220" s="35"/>
      <c r="F220" s="186" t="s">
        <v>2028</v>
      </c>
      <c r="G220" s="35"/>
      <c r="H220" s="35"/>
      <c r="I220" s="187"/>
      <c r="J220" s="35"/>
      <c r="K220" s="35"/>
      <c r="L220" s="36"/>
      <c r="M220" s="188"/>
      <c r="N220" s="189"/>
      <c r="O220" s="74"/>
      <c r="P220" s="74"/>
      <c r="Q220" s="74"/>
      <c r="R220" s="74"/>
      <c r="S220" s="74"/>
      <c r="T220" s="75"/>
      <c r="U220" s="35"/>
      <c r="V220" s="35"/>
      <c r="W220" s="35"/>
      <c r="X220" s="35"/>
      <c r="Y220" s="35"/>
      <c r="Z220" s="35"/>
      <c r="AA220" s="35"/>
      <c r="AB220" s="35"/>
      <c r="AC220" s="35"/>
      <c r="AD220" s="35"/>
      <c r="AE220" s="35"/>
      <c r="AT220" s="16" t="s">
        <v>138</v>
      </c>
      <c r="AU220" s="16" t="s">
        <v>80</v>
      </c>
    </row>
    <row r="221" s="11" customFormat="1" ht="25.92" customHeight="1">
      <c r="A221" s="11"/>
      <c r="B221" s="160"/>
      <c r="C221" s="11"/>
      <c r="D221" s="161" t="s">
        <v>72</v>
      </c>
      <c r="E221" s="162" t="s">
        <v>1774</v>
      </c>
      <c r="F221" s="162" t="s">
        <v>2030</v>
      </c>
      <c r="G221" s="11"/>
      <c r="H221" s="11"/>
      <c r="I221" s="163"/>
      <c r="J221" s="164">
        <f>BK221</f>
        <v>0</v>
      </c>
      <c r="K221" s="11"/>
      <c r="L221" s="160"/>
      <c r="M221" s="165"/>
      <c r="N221" s="166"/>
      <c r="O221" s="166"/>
      <c r="P221" s="167">
        <f>SUM(P222:P223)</f>
        <v>0</v>
      </c>
      <c r="Q221" s="166"/>
      <c r="R221" s="167">
        <f>SUM(R222:R223)</f>
        <v>0</v>
      </c>
      <c r="S221" s="166"/>
      <c r="T221" s="168">
        <f>SUM(T222:T223)</f>
        <v>0</v>
      </c>
      <c r="U221" s="11"/>
      <c r="V221" s="11"/>
      <c r="W221" s="11"/>
      <c r="X221" s="11"/>
      <c r="Y221" s="11"/>
      <c r="Z221" s="11"/>
      <c r="AA221" s="11"/>
      <c r="AB221" s="11"/>
      <c r="AC221" s="11"/>
      <c r="AD221" s="11"/>
      <c r="AE221" s="11"/>
      <c r="AR221" s="161" t="s">
        <v>130</v>
      </c>
      <c r="AT221" s="169" t="s">
        <v>72</v>
      </c>
      <c r="AU221" s="169" t="s">
        <v>73</v>
      </c>
      <c r="AY221" s="161" t="s">
        <v>131</v>
      </c>
      <c r="BK221" s="170">
        <f>SUM(BK222:BK223)</f>
        <v>0</v>
      </c>
    </row>
    <row r="222" s="2" customFormat="1" ht="21.75" customHeight="1">
      <c r="A222" s="35"/>
      <c r="B222" s="171"/>
      <c r="C222" s="172" t="s">
        <v>227</v>
      </c>
      <c r="D222" s="172" t="s">
        <v>132</v>
      </c>
      <c r="E222" s="173" t="s">
        <v>2031</v>
      </c>
      <c r="F222" s="174" t="s">
        <v>2032</v>
      </c>
      <c r="G222" s="175" t="s">
        <v>495</v>
      </c>
      <c r="H222" s="176">
        <v>38.218000000000004</v>
      </c>
      <c r="I222" s="177"/>
      <c r="J222" s="178">
        <f>ROUND(I222*H222,2)</f>
        <v>0</v>
      </c>
      <c r="K222" s="174" t="s">
        <v>1</v>
      </c>
      <c r="L222" s="36"/>
      <c r="M222" s="179" t="s">
        <v>1</v>
      </c>
      <c r="N222" s="180" t="s">
        <v>38</v>
      </c>
      <c r="O222" s="74"/>
      <c r="P222" s="181">
        <f>O222*H222</f>
        <v>0</v>
      </c>
      <c r="Q222" s="181">
        <v>0</v>
      </c>
      <c r="R222" s="181">
        <f>Q222*H222</f>
        <v>0</v>
      </c>
      <c r="S222" s="181">
        <v>0</v>
      </c>
      <c r="T222" s="182">
        <f>S222*H222</f>
        <v>0</v>
      </c>
      <c r="U222" s="35"/>
      <c r="V222" s="35"/>
      <c r="W222" s="35"/>
      <c r="X222" s="35"/>
      <c r="Y222" s="35"/>
      <c r="Z222" s="35"/>
      <c r="AA222" s="35"/>
      <c r="AB222" s="35"/>
      <c r="AC222" s="35"/>
      <c r="AD222" s="35"/>
      <c r="AE222" s="35"/>
      <c r="AR222" s="183" t="s">
        <v>130</v>
      </c>
      <c r="AT222" s="183" t="s">
        <v>132</v>
      </c>
      <c r="AU222" s="183" t="s">
        <v>80</v>
      </c>
      <c r="AY222" s="16" t="s">
        <v>131</v>
      </c>
      <c r="BE222" s="184">
        <f>IF(N222="základní",J222,0)</f>
        <v>0</v>
      </c>
      <c r="BF222" s="184">
        <f>IF(N222="snížená",J222,0)</f>
        <v>0</v>
      </c>
      <c r="BG222" s="184">
        <f>IF(N222="zákl. přenesená",J222,0)</f>
        <v>0</v>
      </c>
      <c r="BH222" s="184">
        <f>IF(N222="sníž. přenesená",J222,0)</f>
        <v>0</v>
      </c>
      <c r="BI222" s="184">
        <f>IF(N222="nulová",J222,0)</f>
        <v>0</v>
      </c>
      <c r="BJ222" s="16" t="s">
        <v>80</v>
      </c>
      <c r="BK222" s="184">
        <f>ROUND(I222*H222,2)</f>
        <v>0</v>
      </c>
      <c r="BL222" s="16" t="s">
        <v>130</v>
      </c>
      <c r="BM222" s="183" t="s">
        <v>2090</v>
      </c>
    </row>
    <row r="223" s="2" customFormat="1">
      <c r="A223" s="35"/>
      <c r="B223" s="36"/>
      <c r="C223" s="35"/>
      <c r="D223" s="185" t="s">
        <v>138</v>
      </c>
      <c r="E223" s="35"/>
      <c r="F223" s="186" t="s">
        <v>2032</v>
      </c>
      <c r="G223" s="35"/>
      <c r="H223" s="35"/>
      <c r="I223" s="187"/>
      <c r="J223" s="35"/>
      <c r="K223" s="35"/>
      <c r="L223" s="36"/>
      <c r="M223" s="188"/>
      <c r="N223" s="189"/>
      <c r="O223" s="74"/>
      <c r="P223" s="74"/>
      <c r="Q223" s="74"/>
      <c r="R223" s="74"/>
      <c r="S223" s="74"/>
      <c r="T223" s="75"/>
      <c r="U223" s="35"/>
      <c r="V223" s="35"/>
      <c r="W223" s="35"/>
      <c r="X223" s="35"/>
      <c r="Y223" s="35"/>
      <c r="Z223" s="35"/>
      <c r="AA223" s="35"/>
      <c r="AB223" s="35"/>
      <c r="AC223" s="35"/>
      <c r="AD223" s="35"/>
      <c r="AE223" s="35"/>
      <c r="AT223" s="16" t="s">
        <v>138</v>
      </c>
      <c r="AU223" s="16" t="s">
        <v>80</v>
      </c>
    </row>
    <row r="224" s="11" customFormat="1" ht="25.92" customHeight="1">
      <c r="A224" s="11"/>
      <c r="B224" s="160"/>
      <c r="C224" s="11"/>
      <c r="D224" s="161" t="s">
        <v>72</v>
      </c>
      <c r="E224" s="162" t="s">
        <v>2034</v>
      </c>
      <c r="F224" s="162" t="s">
        <v>2035</v>
      </c>
      <c r="G224" s="11"/>
      <c r="H224" s="11"/>
      <c r="I224" s="163"/>
      <c r="J224" s="164">
        <f>BK224</f>
        <v>0</v>
      </c>
      <c r="K224" s="11"/>
      <c r="L224" s="160"/>
      <c r="M224" s="165"/>
      <c r="N224" s="166"/>
      <c r="O224" s="166"/>
      <c r="P224" s="167">
        <f>SUM(P225:P232)</f>
        <v>0</v>
      </c>
      <c r="Q224" s="166"/>
      <c r="R224" s="167">
        <f>SUM(R225:R232)</f>
        <v>0</v>
      </c>
      <c r="S224" s="166"/>
      <c r="T224" s="168">
        <f>SUM(T225:T232)</f>
        <v>0</v>
      </c>
      <c r="U224" s="11"/>
      <c r="V224" s="11"/>
      <c r="W224" s="11"/>
      <c r="X224" s="11"/>
      <c r="Y224" s="11"/>
      <c r="Z224" s="11"/>
      <c r="AA224" s="11"/>
      <c r="AB224" s="11"/>
      <c r="AC224" s="11"/>
      <c r="AD224" s="11"/>
      <c r="AE224" s="11"/>
      <c r="AR224" s="161" t="s">
        <v>130</v>
      </c>
      <c r="AT224" s="169" t="s">
        <v>72</v>
      </c>
      <c r="AU224" s="169" t="s">
        <v>73</v>
      </c>
      <c r="AY224" s="161" t="s">
        <v>131</v>
      </c>
      <c r="BK224" s="170">
        <f>SUM(BK225:BK232)</f>
        <v>0</v>
      </c>
    </row>
    <row r="225" s="2" customFormat="1" ht="16.5" customHeight="1">
      <c r="A225" s="35"/>
      <c r="B225" s="171"/>
      <c r="C225" s="172" t="s">
        <v>724</v>
      </c>
      <c r="D225" s="172" t="s">
        <v>132</v>
      </c>
      <c r="E225" s="173" t="s">
        <v>2036</v>
      </c>
      <c r="F225" s="174" t="s">
        <v>2037</v>
      </c>
      <c r="G225" s="175" t="s">
        <v>495</v>
      </c>
      <c r="H225" s="176">
        <v>12.401</v>
      </c>
      <c r="I225" s="177"/>
      <c r="J225" s="178">
        <f>ROUND(I225*H225,2)</f>
        <v>0</v>
      </c>
      <c r="K225" s="174" t="s">
        <v>1</v>
      </c>
      <c r="L225" s="36"/>
      <c r="M225" s="179" t="s">
        <v>1</v>
      </c>
      <c r="N225" s="180" t="s">
        <v>38</v>
      </c>
      <c r="O225" s="74"/>
      <c r="P225" s="181">
        <f>O225*H225</f>
        <v>0</v>
      </c>
      <c r="Q225" s="181">
        <v>0</v>
      </c>
      <c r="R225" s="181">
        <f>Q225*H225</f>
        <v>0</v>
      </c>
      <c r="S225" s="181">
        <v>0</v>
      </c>
      <c r="T225" s="182">
        <f>S225*H225</f>
        <v>0</v>
      </c>
      <c r="U225" s="35"/>
      <c r="V225" s="35"/>
      <c r="W225" s="35"/>
      <c r="X225" s="35"/>
      <c r="Y225" s="35"/>
      <c r="Z225" s="35"/>
      <c r="AA225" s="35"/>
      <c r="AB225" s="35"/>
      <c r="AC225" s="35"/>
      <c r="AD225" s="35"/>
      <c r="AE225" s="35"/>
      <c r="AR225" s="183" t="s">
        <v>130</v>
      </c>
      <c r="AT225" s="183" t="s">
        <v>132</v>
      </c>
      <c r="AU225" s="183" t="s">
        <v>80</v>
      </c>
      <c r="AY225" s="16" t="s">
        <v>131</v>
      </c>
      <c r="BE225" s="184">
        <f>IF(N225="základní",J225,0)</f>
        <v>0</v>
      </c>
      <c r="BF225" s="184">
        <f>IF(N225="snížená",J225,0)</f>
        <v>0</v>
      </c>
      <c r="BG225" s="184">
        <f>IF(N225="zákl. přenesená",J225,0)</f>
        <v>0</v>
      </c>
      <c r="BH225" s="184">
        <f>IF(N225="sníž. přenesená",J225,0)</f>
        <v>0</v>
      </c>
      <c r="BI225" s="184">
        <f>IF(N225="nulová",J225,0)</f>
        <v>0</v>
      </c>
      <c r="BJ225" s="16" t="s">
        <v>80</v>
      </c>
      <c r="BK225" s="184">
        <f>ROUND(I225*H225,2)</f>
        <v>0</v>
      </c>
      <c r="BL225" s="16" t="s">
        <v>130</v>
      </c>
      <c r="BM225" s="183" t="s">
        <v>2091</v>
      </c>
    </row>
    <row r="226" s="2" customFormat="1">
      <c r="A226" s="35"/>
      <c r="B226" s="36"/>
      <c r="C226" s="35"/>
      <c r="D226" s="185" t="s">
        <v>138</v>
      </c>
      <c r="E226" s="35"/>
      <c r="F226" s="186" t="s">
        <v>2037</v>
      </c>
      <c r="G226" s="35"/>
      <c r="H226" s="35"/>
      <c r="I226" s="187"/>
      <c r="J226" s="35"/>
      <c r="K226" s="35"/>
      <c r="L226" s="36"/>
      <c r="M226" s="188"/>
      <c r="N226" s="189"/>
      <c r="O226" s="74"/>
      <c r="P226" s="74"/>
      <c r="Q226" s="74"/>
      <c r="R226" s="74"/>
      <c r="S226" s="74"/>
      <c r="T226" s="75"/>
      <c r="U226" s="35"/>
      <c r="V226" s="35"/>
      <c r="W226" s="35"/>
      <c r="X226" s="35"/>
      <c r="Y226" s="35"/>
      <c r="Z226" s="35"/>
      <c r="AA226" s="35"/>
      <c r="AB226" s="35"/>
      <c r="AC226" s="35"/>
      <c r="AD226" s="35"/>
      <c r="AE226" s="35"/>
      <c r="AT226" s="16" t="s">
        <v>138</v>
      </c>
      <c r="AU226" s="16" t="s">
        <v>80</v>
      </c>
    </row>
    <row r="227" s="2" customFormat="1" ht="21.75" customHeight="1">
      <c r="A227" s="35"/>
      <c r="B227" s="171"/>
      <c r="C227" s="172" t="s">
        <v>735</v>
      </c>
      <c r="D227" s="172" t="s">
        <v>132</v>
      </c>
      <c r="E227" s="173" t="s">
        <v>2039</v>
      </c>
      <c r="F227" s="174" t="s">
        <v>2040</v>
      </c>
      <c r="G227" s="175" t="s">
        <v>495</v>
      </c>
      <c r="H227" s="176">
        <v>111.613</v>
      </c>
      <c r="I227" s="177"/>
      <c r="J227" s="178">
        <f>ROUND(I227*H227,2)</f>
        <v>0</v>
      </c>
      <c r="K227" s="174" t="s">
        <v>1</v>
      </c>
      <c r="L227" s="36"/>
      <c r="M227" s="179" t="s">
        <v>1</v>
      </c>
      <c r="N227" s="180" t="s">
        <v>38</v>
      </c>
      <c r="O227" s="74"/>
      <c r="P227" s="181">
        <f>O227*H227</f>
        <v>0</v>
      </c>
      <c r="Q227" s="181">
        <v>0</v>
      </c>
      <c r="R227" s="181">
        <f>Q227*H227</f>
        <v>0</v>
      </c>
      <c r="S227" s="181">
        <v>0</v>
      </c>
      <c r="T227" s="182">
        <f>S227*H227</f>
        <v>0</v>
      </c>
      <c r="U227" s="35"/>
      <c r="V227" s="35"/>
      <c r="W227" s="35"/>
      <c r="X227" s="35"/>
      <c r="Y227" s="35"/>
      <c r="Z227" s="35"/>
      <c r="AA227" s="35"/>
      <c r="AB227" s="35"/>
      <c r="AC227" s="35"/>
      <c r="AD227" s="35"/>
      <c r="AE227" s="35"/>
      <c r="AR227" s="183" t="s">
        <v>130</v>
      </c>
      <c r="AT227" s="183" t="s">
        <v>132</v>
      </c>
      <c r="AU227" s="183" t="s">
        <v>80</v>
      </c>
      <c r="AY227" s="16" t="s">
        <v>131</v>
      </c>
      <c r="BE227" s="184">
        <f>IF(N227="základní",J227,0)</f>
        <v>0</v>
      </c>
      <c r="BF227" s="184">
        <f>IF(N227="snížená",J227,0)</f>
        <v>0</v>
      </c>
      <c r="BG227" s="184">
        <f>IF(N227="zákl. přenesená",J227,0)</f>
        <v>0</v>
      </c>
      <c r="BH227" s="184">
        <f>IF(N227="sníž. přenesená",J227,0)</f>
        <v>0</v>
      </c>
      <c r="BI227" s="184">
        <f>IF(N227="nulová",J227,0)</f>
        <v>0</v>
      </c>
      <c r="BJ227" s="16" t="s">
        <v>80</v>
      </c>
      <c r="BK227" s="184">
        <f>ROUND(I227*H227,2)</f>
        <v>0</v>
      </c>
      <c r="BL227" s="16" t="s">
        <v>130</v>
      </c>
      <c r="BM227" s="183" t="s">
        <v>2092</v>
      </c>
    </row>
    <row r="228" s="2" customFormat="1">
      <c r="A228" s="35"/>
      <c r="B228" s="36"/>
      <c r="C228" s="35"/>
      <c r="D228" s="185" t="s">
        <v>138</v>
      </c>
      <c r="E228" s="35"/>
      <c r="F228" s="186" t="s">
        <v>2040</v>
      </c>
      <c r="G228" s="35"/>
      <c r="H228" s="35"/>
      <c r="I228" s="187"/>
      <c r="J228" s="35"/>
      <c r="K228" s="35"/>
      <c r="L228" s="36"/>
      <c r="M228" s="188"/>
      <c r="N228" s="189"/>
      <c r="O228" s="74"/>
      <c r="P228" s="74"/>
      <c r="Q228" s="74"/>
      <c r="R228" s="74"/>
      <c r="S228" s="74"/>
      <c r="T228" s="75"/>
      <c r="U228" s="35"/>
      <c r="V228" s="35"/>
      <c r="W228" s="35"/>
      <c r="X228" s="35"/>
      <c r="Y228" s="35"/>
      <c r="Z228" s="35"/>
      <c r="AA228" s="35"/>
      <c r="AB228" s="35"/>
      <c r="AC228" s="35"/>
      <c r="AD228" s="35"/>
      <c r="AE228" s="35"/>
      <c r="AT228" s="16" t="s">
        <v>138</v>
      </c>
      <c r="AU228" s="16" t="s">
        <v>80</v>
      </c>
    </row>
    <row r="229" s="2" customFormat="1" ht="24.15" customHeight="1">
      <c r="A229" s="35"/>
      <c r="B229" s="171"/>
      <c r="C229" s="172" t="s">
        <v>747</v>
      </c>
      <c r="D229" s="172" t="s">
        <v>132</v>
      </c>
      <c r="E229" s="173" t="s">
        <v>2042</v>
      </c>
      <c r="F229" s="174" t="s">
        <v>2043</v>
      </c>
      <c r="G229" s="175" t="s">
        <v>495</v>
      </c>
      <c r="H229" s="176">
        <v>3.1000000000000001</v>
      </c>
      <c r="I229" s="177"/>
      <c r="J229" s="178">
        <f>ROUND(I229*H229,2)</f>
        <v>0</v>
      </c>
      <c r="K229" s="174" t="s">
        <v>1</v>
      </c>
      <c r="L229" s="36"/>
      <c r="M229" s="179" t="s">
        <v>1</v>
      </c>
      <c r="N229" s="180" t="s">
        <v>38</v>
      </c>
      <c r="O229" s="74"/>
      <c r="P229" s="181">
        <f>O229*H229</f>
        <v>0</v>
      </c>
      <c r="Q229" s="181">
        <v>0</v>
      </c>
      <c r="R229" s="181">
        <f>Q229*H229</f>
        <v>0</v>
      </c>
      <c r="S229" s="181">
        <v>0</v>
      </c>
      <c r="T229" s="182">
        <f>S229*H229</f>
        <v>0</v>
      </c>
      <c r="U229" s="35"/>
      <c r="V229" s="35"/>
      <c r="W229" s="35"/>
      <c r="X229" s="35"/>
      <c r="Y229" s="35"/>
      <c r="Z229" s="35"/>
      <c r="AA229" s="35"/>
      <c r="AB229" s="35"/>
      <c r="AC229" s="35"/>
      <c r="AD229" s="35"/>
      <c r="AE229" s="35"/>
      <c r="AR229" s="183" t="s">
        <v>130</v>
      </c>
      <c r="AT229" s="183" t="s">
        <v>132</v>
      </c>
      <c r="AU229" s="183" t="s">
        <v>80</v>
      </c>
      <c r="AY229" s="16" t="s">
        <v>131</v>
      </c>
      <c r="BE229" s="184">
        <f>IF(N229="základní",J229,0)</f>
        <v>0</v>
      </c>
      <c r="BF229" s="184">
        <f>IF(N229="snížená",J229,0)</f>
        <v>0</v>
      </c>
      <c r="BG229" s="184">
        <f>IF(N229="zákl. přenesená",J229,0)</f>
        <v>0</v>
      </c>
      <c r="BH229" s="184">
        <f>IF(N229="sníž. přenesená",J229,0)</f>
        <v>0</v>
      </c>
      <c r="BI229" s="184">
        <f>IF(N229="nulová",J229,0)</f>
        <v>0</v>
      </c>
      <c r="BJ229" s="16" t="s">
        <v>80</v>
      </c>
      <c r="BK229" s="184">
        <f>ROUND(I229*H229,2)</f>
        <v>0</v>
      </c>
      <c r="BL229" s="16" t="s">
        <v>130</v>
      </c>
      <c r="BM229" s="183" t="s">
        <v>2093</v>
      </c>
    </row>
    <row r="230" s="2" customFormat="1">
      <c r="A230" s="35"/>
      <c r="B230" s="36"/>
      <c r="C230" s="35"/>
      <c r="D230" s="185" t="s">
        <v>138</v>
      </c>
      <c r="E230" s="35"/>
      <c r="F230" s="186" t="s">
        <v>2043</v>
      </c>
      <c r="G230" s="35"/>
      <c r="H230" s="35"/>
      <c r="I230" s="187"/>
      <c r="J230" s="35"/>
      <c r="K230" s="35"/>
      <c r="L230" s="36"/>
      <c r="M230" s="188"/>
      <c r="N230" s="189"/>
      <c r="O230" s="74"/>
      <c r="P230" s="74"/>
      <c r="Q230" s="74"/>
      <c r="R230" s="74"/>
      <c r="S230" s="74"/>
      <c r="T230" s="75"/>
      <c r="U230" s="35"/>
      <c r="V230" s="35"/>
      <c r="W230" s="35"/>
      <c r="X230" s="35"/>
      <c r="Y230" s="35"/>
      <c r="Z230" s="35"/>
      <c r="AA230" s="35"/>
      <c r="AB230" s="35"/>
      <c r="AC230" s="35"/>
      <c r="AD230" s="35"/>
      <c r="AE230" s="35"/>
      <c r="AT230" s="16" t="s">
        <v>138</v>
      </c>
      <c r="AU230" s="16" t="s">
        <v>80</v>
      </c>
    </row>
    <row r="231" s="2" customFormat="1" ht="21.75" customHeight="1">
      <c r="A231" s="35"/>
      <c r="B231" s="171"/>
      <c r="C231" s="172" t="s">
        <v>756</v>
      </c>
      <c r="D231" s="172" t="s">
        <v>132</v>
      </c>
      <c r="E231" s="173" t="s">
        <v>2045</v>
      </c>
      <c r="F231" s="174" t="s">
        <v>2046</v>
      </c>
      <c r="G231" s="175" t="s">
        <v>495</v>
      </c>
      <c r="H231" s="176">
        <v>9.3010000000000002</v>
      </c>
      <c r="I231" s="177"/>
      <c r="J231" s="178">
        <f>ROUND(I231*H231,2)</f>
        <v>0</v>
      </c>
      <c r="K231" s="174" t="s">
        <v>1</v>
      </c>
      <c r="L231" s="36"/>
      <c r="M231" s="179" t="s">
        <v>1</v>
      </c>
      <c r="N231" s="180" t="s">
        <v>38</v>
      </c>
      <c r="O231" s="74"/>
      <c r="P231" s="181">
        <f>O231*H231</f>
        <v>0</v>
      </c>
      <c r="Q231" s="181">
        <v>0</v>
      </c>
      <c r="R231" s="181">
        <f>Q231*H231</f>
        <v>0</v>
      </c>
      <c r="S231" s="181">
        <v>0</v>
      </c>
      <c r="T231" s="182">
        <f>S231*H231</f>
        <v>0</v>
      </c>
      <c r="U231" s="35"/>
      <c r="V231" s="35"/>
      <c r="W231" s="35"/>
      <c r="X231" s="35"/>
      <c r="Y231" s="35"/>
      <c r="Z231" s="35"/>
      <c r="AA231" s="35"/>
      <c r="AB231" s="35"/>
      <c r="AC231" s="35"/>
      <c r="AD231" s="35"/>
      <c r="AE231" s="35"/>
      <c r="AR231" s="183" t="s">
        <v>130</v>
      </c>
      <c r="AT231" s="183" t="s">
        <v>132</v>
      </c>
      <c r="AU231" s="183" t="s">
        <v>80</v>
      </c>
      <c r="AY231" s="16" t="s">
        <v>131</v>
      </c>
      <c r="BE231" s="184">
        <f>IF(N231="základní",J231,0)</f>
        <v>0</v>
      </c>
      <c r="BF231" s="184">
        <f>IF(N231="snížená",J231,0)</f>
        <v>0</v>
      </c>
      <c r="BG231" s="184">
        <f>IF(N231="zákl. přenesená",J231,0)</f>
        <v>0</v>
      </c>
      <c r="BH231" s="184">
        <f>IF(N231="sníž. přenesená",J231,0)</f>
        <v>0</v>
      </c>
      <c r="BI231" s="184">
        <f>IF(N231="nulová",J231,0)</f>
        <v>0</v>
      </c>
      <c r="BJ231" s="16" t="s">
        <v>80</v>
      </c>
      <c r="BK231" s="184">
        <f>ROUND(I231*H231,2)</f>
        <v>0</v>
      </c>
      <c r="BL231" s="16" t="s">
        <v>130</v>
      </c>
      <c r="BM231" s="183" t="s">
        <v>2094</v>
      </c>
    </row>
    <row r="232" s="2" customFormat="1">
      <c r="A232" s="35"/>
      <c r="B232" s="36"/>
      <c r="C232" s="35"/>
      <c r="D232" s="185" t="s">
        <v>138</v>
      </c>
      <c r="E232" s="35"/>
      <c r="F232" s="186" t="s">
        <v>2046</v>
      </c>
      <c r="G232" s="35"/>
      <c r="H232" s="35"/>
      <c r="I232" s="187"/>
      <c r="J232" s="35"/>
      <c r="K232" s="35"/>
      <c r="L232" s="36"/>
      <c r="M232" s="191"/>
      <c r="N232" s="192"/>
      <c r="O232" s="193"/>
      <c r="P232" s="193"/>
      <c r="Q232" s="193"/>
      <c r="R232" s="193"/>
      <c r="S232" s="193"/>
      <c r="T232" s="194"/>
      <c r="U232" s="35"/>
      <c r="V232" s="35"/>
      <c r="W232" s="35"/>
      <c r="X232" s="35"/>
      <c r="Y232" s="35"/>
      <c r="Z232" s="35"/>
      <c r="AA232" s="35"/>
      <c r="AB232" s="35"/>
      <c r="AC232" s="35"/>
      <c r="AD232" s="35"/>
      <c r="AE232" s="35"/>
      <c r="AT232" s="16" t="s">
        <v>138</v>
      </c>
      <c r="AU232" s="16" t="s">
        <v>80</v>
      </c>
    </row>
    <row r="233" s="2" customFormat="1" ht="6.96" customHeight="1">
      <c r="A233" s="35"/>
      <c r="B233" s="57"/>
      <c r="C233" s="58"/>
      <c r="D233" s="58"/>
      <c r="E233" s="58"/>
      <c r="F233" s="58"/>
      <c r="G233" s="58"/>
      <c r="H233" s="58"/>
      <c r="I233" s="58"/>
      <c r="J233" s="58"/>
      <c r="K233" s="58"/>
      <c r="L233" s="36"/>
      <c r="M233" s="35"/>
      <c r="O233" s="35"/>
      <c r="P233" s="35"/>
      <c r="Q233" s="35"/>
      <c r="R233" s="35"/>
      <c r="S233" s="35"/>
      <c r="T233" s="35"/>
      <c r="U233" s="35"/>
      <c r="V233" s="35"/>
      <c r="W233" s="35"/>
      <c r="X233" s="35"/>
      <c r="Y233" s="35"/>
      <c r="Z233" s="35"/>
      <c r="AA233" s="35"/>
      <c r="AB233" s="35"/>
      <c r="AC233" s="35"/>
      <c r="AD233" s="35"/>
      <c r="AE233" s="35"/>
    </row>
  </sheetData>
  <autoFilter ref="C129:K232"/>
  <mergeCells count="9">
    <mergeCell ref="E7:H7"/>
    <mergeCell ref="E9:H9"/>
    <mergeCell ref="E18:H18"/>
    <mergeCell ref="E27:H27"/>
    <mergeCell ref="E85:H85"/>
    <mergeCell ref="E87:H87"/>
    <mergeCell ref="E120:H120"/>
    <mergeCell ref="E122:H12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5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105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93</v>
      </c>
    </row>
    <row r="4" s="1" customFormat="1" ht="24.96" customHeight="1">
      <c r="B4" s="19"/>
      <c r="D4" s="20" t="s">
        <v>106</v>
      </c>
      <c r="L4" s="19"/>
      <c r="M4" s="126" t="s">
        <v>10</v>
      </c>
      <c r="AT4" s="16" t="s">
        <v>3</v>
      </c>
    </row>
    <row r="5" s="1" customFormat="1" ht="6.96" customHeight="1">
      <c r="B5" s="19"/>
      <c r="L5" s="19"/>
    </row>
    <row r="6" s="1" customFormat="1" ht="12" customHeight="1">
      <c r="B6" s="19"/>
      <c r="D6" s="29" t="s">
        <v>16</v>
      </c>
      <c r="L6" s="19"/>
    </row>
    <row r="7" s="1" customFormat="1" ht="26.25" customHeight="1">
      <c r="B7" s="19"/>
      <c r="E7" s="127" t="str">
        <f>'Rekapitulace stavby'!K6</f>
        <v>Prodloužení tramvajové trati v ulici Merhautova na sídliště Lesná I. etapa - OBJEKTY SÚS</v>
      </c>
      <c r="F7" s="29"/>
      <c r="G7" s="29"/>
      <c r="H7" s="29"/>
      <c r="L7" s="19"/>
    </row>
    <row r="8" s="2" customFormat="1" ht="12" customHeight="1">
      <c r="A8" s="35"/>
      <c r="B8" s="36"/>
      <c r="C8" s="35"/>
      <c r="D8" s="29" t="s">
        <v>107</v>
      </c>
      <c r="E8" s="35"/>
      <c r="F8" s="35"/>
      <c r="G8" s="35"/>
      <c r="H8" s="35"/>
      <c r="I8" s="35"/>
      <c r="J8" s="35"/>
      <c r="K8" s="35"/>
      <c r="L8" s="52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36"/>
      <c r="C9" s="35"/>
      <c r="D9" s="35"/>
      <c r="E9" s="64" t="s">
        <v>2095</v>
      </c>
      <c r="F9" s="35"/>
      <c r="G9" s="35"/>
      <c r="H9" s="35"/>
      <c r="I9" s="35"/>
      <c r="J9" s="35"/>
      <c r="K9" s="35"/>
      <c r="L9" s="52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36"/>
      <c r="C10" s="35"/>
      <c r="D10" s="35"/>
      <c r="E10" s="35"/>
      <c r="F10" s="35"/>
      <c r="G10" s="35"/>
      <c r="H10" s="35"/>
      <c r="I10" s="35"/>
      <c r="J10" s="35"/>
      <c r="K10" s="35"/>
      <c r="L10" s="52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36"/>
      <c r="C11" s="35"/>
      <c r="D11" s="29" t="s">
        <v>18</v>
      </c>
      <c r="E11" s="35"/>
      <c r="F11" s="24" t="s">
        <v>1</v>
      </c>
      <c r="G11" s="35"/>
      <c r="H11" s="35"/>
      <c r="I11" s="29" t="s">
        <v>19</v>
      </c>
      <c r="J11" s="24" t="s">
        <v>1</v>
      </c>
      <c r="K11" s="35"/>
      <c r="L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36"/>
      <c r="C12" s="35"/>
      <c r="D12" s="29" t="s">
        <v>20</v>
      </c>
      <c r="E12" s="35"/>
      <c r="F12" s="24" t="s">
        <v>21</v>
      </c>
      <c r="G12" s="35"/>
      <c r="H12" s="35"/>
      <c r="I12" s="29" t="s">
        <v>22</v>
      </c>
      <c r="J12" s="66" t="str">
        <f>'Rekapitulace stavby'!AN8</f>
        <v>17. 1. 2023</v>
      </c>
      <c r="K12" s="35"/>
      <c r="L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36"/>
      <c r="C13" s="35"/>
      <c r="D13" s="35"/>
      <c r="E13" s="35"/>
      <c r="F13" s="35"/>
      <c r="G13" s="35"/>
      <c r="H13" s="35"/>
      <c r="I13" s="35"/>
      <c r="J13" s="35"/>
      <c r="K13" s="35"/>
      <c r="L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36"/>
      <c r="C14" s="35"/>
      <c r="D14" s="29" t="s">
        <v>24</v>
      </c>
      <c r="E14" s="35"/>
      <c r="F14" s="35"/>
      <c r="G14" s="35"/>
      <c r="H14" s="35"/>
      <c r="I14" s="29" t="s">
        <v>25</v>
      </c>
      <c r="J14" s="24" t="str">
        <f>IF('Rekapitulace stavby'!AN10="","",'Rekapitulace stavby'!AN10)</f>
        <v/>
      </c>
      <c r="K14" s="35"/>
      <c r="L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36"/>
      <c r="C15" s="35"/>
      <c r="D15" s="35"/>
      <c r="E15" s="24" t="str">
        <f>IF('Rekapitulace stavby'!E11="","",'Rekapitulace stavby'!E11)</f>
        <v xml:space="preserve"> </v>
      </c>
      <c r="F15" s="35"/>
      <c r="G15" s="35"/>
      <c r="H15" s="35"/>
      <c r="I15" s="29" t="s">
        <v>26</v>
      </c>
      <c r="J15" s="24" t="str">
        <f>IF('Rekapitulace stavby'!AN11="","",'Rekapitulace stavby'!AN11)</f>
        <v/>
      </c>
      <c r="K15" s="35"/>
      <c r="L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36"/>
      <c r="C16" s="35"/>
      <c r="D16" s="35"/>
      <c r="E16" s="35"/>
      <c r="F16" s="35"/>
      <c r="G16" s="35"/>
      <c r="H16" s="35"/>
      <c r="I16" s="35"/>
      <c r="J16" s="35"/>
      <c r="K16" s="35"/>
      <c r="L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36"/>
      <c r="C17" s="35"/>
      <c r="D17" s="29" t="s">
        <v>27</v>
      </c>
      <c r="E17" s="35"/>
      <c r="F17" s="35"/>
      <c r="G17" s="35"/>
      <c r="H17" s="35"/>
      <c r="I17" s="29" t="s">
        <v>25</v>
      </c>
      <c r="J17" s="30" t="str">
        <f>'Rekapitulace stavby'!AN13</f>
        <v>Vyplň údaj</v>
      </c>
      <c r="K17" s="35"/>
      <c r="L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36"/>
      <c r="C18" s="35"/>
      <c r="D18" s="35"/>
      <c r="E18" s="30" t="str">
        <f>'Rekapitulace stavby'!E14</f>
        <v>Vyplň údaj</v>
      </c>
      <c r="F18" s="24"/>
      <c r="G18" s="24"/>
      <c r="H18" s="24"/>
      <c r="I18" s="29" t="s">
        <v>26</v>
      </c>
      <c r="J18" s="30" t="str">
        <f>'Rekapitulace stavby'!AN14</f>
        <v>Vyplň údaj</v>
      </c>
      <c r="K18" s="35"/>
      <c r="L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36"/>
      <c r="C19" s="35"/>
      <c r="D19" s="35"/>
      <c r="E19" s="35"/>
      <c r="F19" s="35"/>
      <c r="G19" s="35"/>
      <c r="H19" s="35"/>
      <c r="I19" s="35"/>
      <c r="J19" s="35"/>
      <c r="K19" s="35"/>
      <c r="L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36"/>
      <c r="C20" s="35"/>
      <c r="D20" s="29" t="s">
        <v>29</v>
      </c>
      <c r="E20" s="35"/>
      <c r="F20" s="35"/>
      <c r="G20" s="35"/>
      <c r="H20" s="35"/>
      <c r="I20" s="29" t="s">
        <v>25</v>
      </c>
      <c r="J20" s="24" t="str">
        <f>IF('Rekapitulace stavby'!AN16="","",'Rekapitulace stavby'!AN16)</f>
        <v/>
      </c>
      <c r="K20" s="35"/>
      <c r="L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36"/>
      <c r="C21" s="35"/>
      <c r="D21" s="35"/>
      <c r="E21" s="24" t="str">
        <f>IF('Rekapitulace stavby'!E17="","",'Rekapitulace stavby'!E17)</f>
        <v xml:space="preserve"> </v>
      </c>
      <c r="F21" s="35"/>
      <c r="G21" s="35"/>
      <c r="H21" s="35"/>
      <c r="I21" s="29" t="s">
        <v>26</v>
      </c>
      <c r="J21" s="24" t="str">
        <f>IF('Rekapitulace stavby'!AN17="","",'Rekapitulace stavby'!AN17)</f>
        <v/>
      </c>
      <c r="K21" s="35"/>
      <c r="L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36"/>
      <c r="C22" s="35"/>
      <c r="D22" s="35"/>
      <c r="E22" s="35"/>
      <c r="F22" s="35"/>
      <c r="G22" s="35"/>
      <c r="H22" s="35"/>
      <c r="I22" s="35"/>
      <c r="J22" s="35"/>
      <c r="K22" s="35"/>
      <c r="L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36"/>
      <c r="C23" s="35"/>
      <c r="D23" s="29" t="s">
        <v>31</v>
      </c>
      <c r="E23" s="35"/>
      <c r="F23" s="35"/>
      <c r="G23" s="35"/>
      <c r="H23" s="35"/>
      <c r="I23" s="29" t="s">
        <v>25</v>
      </c>
      <c r="J23" s="24" t="str">
        <f>IF('Rekapitulace stavby'!AN19="","",'Rekapitulace stavby'!AN19)</f>
        <v/>
      </c>
      <c r="K23" s="35"/>
      <c r="L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36"/>
      <c r="C24" s="35"/>
      <c r="D24" s="35"/>
      <c r="E24" s="24" t="str">
        <f>IF('Rekapitulace stavby'!E20="","",'Rekapitulace stavby'!E20)</f>
        <v xml:space="preserve"> </v>
      </c>
      <c r="F24" s="35"/>
      <c r="G24" s="35"/>
      <c r="H24" s="35"/>
      <c r="I24" s="29" t="s">
        <v>26</v>
      </c>
      <c r="J24" s="24" t="str">
        <f>IF('Rekapitulace stavby'!AN20="","",'Rekapitulace stavby'!AN20)</f>
        <v/>
      </c>
      <c r="K24" s="35"/>
      <c r="L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36"/>
      <c r="C25" s="35"/>
      <c r="D25" s="35"/>
      <c r="E25" s="35"/>
      <c r="F25" s="35"/>
      <c r="G25" s="35"/>
      <c r="H25" s="35"/>
      <c r="I25" s="35"/>
      <c r="J25" s="35"/>
      <c r="K25" s="35"/>
      <c r="L25" s="52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36"/>
      <c r="C26" s="35"/>
      <c r="D26" s="29" t="s">
        <v>32</v>
      </c>
      <c r="E26" s="35"/>
      <c r="F26" s="35"/>
      <c r="G26" s="35"/>
      <c r="H26" s="35"/>
      <c r="I26" s="35"/>
      <c r="J26" s="35"/>
      <c r="K26" s="35"/>
      <c r="L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28"/>
      <c r="B27" s="129"/>
      <c r="C27" s="128"/>
      <c r="D27" s="128"/>
      <c r="E27" s="33" t="s">
        <v>1</v>
      </c>
      <c r="F27" s="33"/>
      <c r="G27" s="33"/>
      <c r="H27" s="33"/>
      <c r="I27" s="128"/>
      <c r="J27" s="128"/>
      <c r="K27" s="128"/>
      <c r="L27" s="130"/>
      <c r="S27" s="128"/>
      <c r="T27" s="128"/>
      <c r="U27" s="128"/>
      <c r="V27" s="128"/>
      <c r="W27" s="128"/>
      <c r="X27" s="128"/>
      <c r="Y27" s="128"/>
      <c r="Z27" s="128"/>
      <c r="AA27" s="128"/>
      <c r="AB27" s="128"/>
      <c r="AC27" s="128"/>
      <c r="AD27" s="128"/>
      <c r="AE27" s="128"/>
    </row>
    <row r="28" s="2" customFormat="1" ht="6.96" customHeight="1">
      <c r="A28" s="35"/>
      <c r="B28" s="36"/>
      <c r="C28" s="35"/>
      <c r="D28" s="35"/>
      <c r="E28" s="35"/>
      <c r="F28" s="35"/>
      <c r="G28" s="35"/>
      <c r="H28" s="35"/>
      <c r="I28" s="35"/>
      <c r="J28" s="35"/>
      <c r="K28" s="35"/>
      <c r="L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36"/>
      <c r="C29" s="35"/>
      <c r="D29" s="87"/>
      <c r="E29" s="87"/>
      <c r="F29" s="87"/>
      <c r="G29" s="87"/>
      <c r="H29" s="87"/>
      <c r="I29" s="87"/>
      <c r="J29" s="87"/>
      <c r="K29" s="87"/>
      <c r="L29" s="52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36"/>
      <c r="C30" s="35"/>
      <c r="D30" s="131" t="s">
        <v>33</v>
      </c>
      <c r="E30" s="35"/>
      <c r="F30" s="35"/>
      <c r="G30" s="35"/>
      <c r="H30" s="35"/>
      <c r="I30" s="35"/>
      <c r="J30" s="93">
        <f>ROUND(J120, 2)</f>
        <v>0</v>
      </c>
      <c r="K30" s="35"/>
      <c r="L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36"/>
      <c r="C31" s="35"/>
      <c r="D31" s="87"/>
      <c r="E31" s="87"/>
      <c r="F31" s="87"/>
      <c r="G31" s="87"/>
      <c r="H31" s="87"/>
      <c r="I31" s="87"/>
      <c r="J31" s="87"/>
      <c r="K31" s="87"/>
      <c r="L31" s="52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36"/>
      <c r="C32" s="35"/>
      <c r="D32" s="35"/>
      <c r="E32" s="35"/>
      <c r="F32" s="40" t="s">
        <v>35</v>
      </c>
      <c r="G32" s="35"/>
      <c r="H32" s="35"/>
      <c r="I32" s="40" t="s">
        <v>34</v>
      </c>
      <c r="J32" s="40" t="s">
        <v>36</v>
      </c>
      <c r="K32" s="35"/>
      <c r="L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36"/>
      <c r="C33" s="35"/>
      <c r="D33" s="132" t="s">
        <v>37</v>
      </c>
      <c r="E33" s="29" t="s">
        <v>38</v>
      </c>
      <c r="F33" s="133">
        <f>ROUND((SUM(BE120:BE218)),  2)</f>
        <v>0</v>
      </c>
      <c r="G33" s="35"/>
      <c r="H33" s="35"/>
      <c r="I33" s="134">
        <v>0.20999999999999999</v>
      </c>
      <c r="J33" s="133">
        <f>ROUND(((SUM(BE120:BE218))*I33),  2)</f>
        <v>0</v>
      </c>
      <c r="K33" s="35"/>
      <c r="L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36"/>
      <c r="C34" s="35"/>
      <c r="D34" s="35"/>
      <c r="E34" s="29" t="s">
        <v>39</v>
      </c>
      <c r="F34" s="133">
        <f>ROUND((SUM(BF120:BF218)),  2)</f>
        <v>0</v>
      </c>
      <c r="G34" s="35"/>
      <c r="H34" s="35"/>
      <c r="I34" s="134">
        <v>0.14999999999999999</v>
      </c>
      <c r="J34" s="133">
        <f>ROUND(((SUM(BF120:BF218))*I34),  2)</f>
        <v>0</v>
      </c>
      <c r="K34" s="35"/>
      <c r="L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36"/>
      <c r="C35" s="35"/>
      <c r="D35" s="35"/>
      <c r="E35" s="29" t="s">
        <v>40</v>
      </c>
      <c r="F35" s="133">
        <f>ROUND((SUM(BG120:BG218)),  2)</f>
        <v>0</v>
      </c>
      <c r="G35" s="35"/>
      <c r="H35" s="35"/>
      <c r="I35" s="134">
        <v>0.20999999999999999</v>
      </c>
      <c r="J35" s="133">
        <f>0</f>
        <v>0</v>
      </c>
      <c r="K35" s="35"/>
      <c r="L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36"/>
      <c r="C36" s="35"/>
      <c r="D36" s="35"/>
      <c r="E36" s="29" t="s">
        <v>41</v>
      </c>
      <c r="F36" s="133">
        <f>ROUND((SUM(BH120:BH218)),  2)</f>
        <v>0</v>
      </c>
      <c r="G36" s="35"/>
      <c r="H36" s="35"/>
      <c r="I36" s="134">
        <v>0.14999999999999999</v>
      </c>
      <c r="J36" s="133">
        <f>0</f>
        <v>0</v>
      </c>
      <c r="K36" s="35"/>
      <c r="L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36"/>
      <c r="C37" s="35"/>
      <c r="D37" s="35"/>
      <c r="E37" s="29" t="s">
        <v>42</v>
      </c>
      <c r="F37" s="133">
        <f>ROUND((SUM(BI120:BI218)),  2)</f>
        <v>0</v>
      </c>
      <c r="G37" s="35"/>
      <c r="H37" s="35"/>
      <c r="I37" s="134">
        <v>0</v>
      </c>
      <c r="J37" s="133">
        <f>0</f>
        <v>0</v>
      </c>
      <c r="K37" s="35"/>
      <c r="L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36"/>
      <c r="C38" s="35"/>
      <c r="D38" s="35"/>
      <c r="E38" s="35"/>
      <c r="F38" s="35"/>
      <c r="G38" s="35"/>
      <c r="H38" s="35"/>
      <c r="I38" s="35"/>
      <c r="J38" s="35"/>
      <c r="K38" s="35"/>
      <c r="L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36"/>
      <c r="C39" s="135"/>
      <c r="D39" s="136" t="s">
        <v>43</v>
      </c>
      <c r="E39" s="78"/>
      <c r="F39" s="78"/>
      <c r="G39" s="137" t="s">
        <v>44</v>
      </c>
      <c r="H39" s="138" t="s">
        <v>45</v>
      </c>
      <c r="I39" s="78"/>
      <c r="J39" s="139">
        <f>SUM(J30:J37)</f>
        <v>0</v>
      </c>
      <c r="K39" s="140"/>
      <c r="L39" s="52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36"/>
      <c r="C40" s="35"/>
      <c r="D40" s="35"/>
      <c r="E40" s="35"/>
      <c r="F40" s="35"/>
      <c r="G40" s="35"/>
      <c r="H40" s="35"/>
      <c r="I40" s="35"/>
      <c r="J40" s="35"/>
      <c r="K40" s="35"/>
      <c r="L40" s="52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52"/>
      <c r="D50" s="53" t="s">
        <v>46</v>
      </c>
      <c r="E50" s="54"/>
      <c r="F50" s="54"/>
      <c r="G50" s="53" t="s">
        <v>47</v>
      </c>
      <c r="H50" s="54"/>
      <c r="I50" s="54"/>
      <c r="J50" s="54"/>
      <c r="K50" s="54"/>
      <c r="L50" s="5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5"/>
      <c r="B61" s="36"/>
      <c r="C61" s="35"/>
      <c r="D61" s="55" t="s">
        <v>48</v>
      </c>
      <c r="E61" s="38"/>
      <c r="F61" s="141" t="s">
        <v>49</v>
      </c>
      <c r="G61" s="55" t="s">
        <v>48</v>
      </c>
      <c r="H61" s="38"/>
      <c r="I61" s="38"/>
      <c r="J61" s="142" t="s">
        <v>49</v>
      </c>
      <c r="K61" s="38"/>
      <c r="L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5"/>
      <c r="B65" s="36"/>
      <c r="C65" s="35"/>
      <c r="D65" s="53" t="s">
        <v>50</v>
      </c>
      <c r="E65" s="56"/>
      <c r="F65" s="56"/>
      <c r="G65" s="53" t="s">
        <v>51</v>
      </c>
      <c r="H65" s="56"/>
      <c r="I65" s="56"/>
      <c r="J65" s="56"/>
      <c r="K65" s="56"/>
      <c r="L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5"/>
      <c r="B76" s="36"/>
      <c r="C76" s="35"/>
      <c r="D76" s="55" t="s">
        <v>48</v>
      </c>
      <c r="E76" s="38"/>
      <c r="F76" s="141" t="s">
        <v>49</v>
      </c>
      <c r="G76" s="55" t="s">
        <v>48</v>
      </c>
      <c r="H76" s="38"/>
      <c r="I76" s="38"/>
      <c r="J76" s="142" t="s">
        <v>49</v>
      </c>
      <c r="K76" s="38"/>
      <c r="L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57"/>
      <c r="C77" s="58"/>
      <c r="D77" s="58"/>
      <c r="E77" s="58"/>
      <c r="F77" s="58"/>
      <c r="G77" s="58"/>
      <c r="H77" s="58"/>
      <c r="I77" s="58"/>
      <c r="J77" s="58"/>
      <c r="K77" s="58"/>
      <c r="L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59"/>
      <c r="C81" s="60"/>
      <c r="D81" s="60"/>
      <c r="E81" s="60"/>
      <c r="F81" s="60"/>
      <c r="G81" s="60"/>
      <c r="H81" s="60"/>
      <c r="I81" s="60"/>
      <c r="J81" s="60"/>
      <c r="K81" s="60"/>
      <c r="L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111</v>
      </c>
      <c r="D82" s="35"/>
      <c r="E82" s="35"/>
      <c r="F82" s="35"/>
      <c r="G82" s="35"/>
      <c r="H82" s="35"/>
      <c r="I82" s="35"/>
      <c r="J82" s="35"/>
      <c r="K82" s="35"/>
      <c r="L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5"/>
      <c r="D83" s="35"/>
      <c r="E83" s="35"/>
      <c r="F83" s="35"/>
      <c r="G83" s="35"/>
      <c r="H83" s="35"/>
      <c r="I83" s="35"/>
      <c r="J83" s="35"/>
      <c r="K83" s="35"/>
      <c r="L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5"/>
      <c r="E84" s="35"/>
      <c r="F84" s="35"/>
      <c r="G84" s="35"/>
      <c r="H84" s="35"/>
      <c r="I84" s="35"/>
      <c r="J84" s="35"/>
      <c r="K84" s="35"/>
      <c r="L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26.25" customHeight="1">
      <c r="A85" s="35"/>
      <c r="B85" s="36"/>
      <c r="C85" s="35"/>
      <c r="D85" s="35"/>
      <c r="E85" s="127" t="str">
        <f>E7</f>
        <v>Prodloužení tramvajové trati v ulici Merhautova na sídliště Lesná I. etapa - OBJEKTY SÚS</v>
      </c>
      <c r="F85" s="29"/>
      <c r="G85" s="29"/>
      <c r="H85" s="29"/>
      <c r="I85" s="35"/>
      <c r="J85" s="35"/>
      <c r="K85" s="35"/>
      <c r="L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107</v>
      </c>
      <c r="D86" s="35"/>
      <c r="E86" s="35"/>
      <c r="F86" s="35"/>
      <c r="G86" s="35"/>
      <c r="H86" s="35"/>
      <c r="I86" s="35"/>
      <c r="J86" s="35"/>
      <c r="K86" s="35"/>
      <c r="L86" s="52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5"/>
      <c r="D87" s="35"/>
      <c r="E87" s="64" t="str">
        <f>E9</f>
        <v>SO 665 - Úpravy trakčního vedení železniční trati</v>
      </c>
      <c r="F87" s="35"/>
      <c r="G87" s="35"/>
      <c r="H87" s="35"/>
      <c r="I87" s="35"/>
      <c r="J87" s="35"/>
      <c r="K87" s="35"/>
      <c r="L87" s="52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5"/>
      <c r="D88" s="35"/>
      <c r="E88" s="35"/>
      <c r="F88" s="35"/>
      <c r="G88" s="35"/>
      <c r="H88" s="35"/>
      <c r="I88" s="35"/>
      <c r="J88" s="35"/>
      <c r="K88" s="35"/>
      <c r="L88" s="52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20</v>
      </c>
      <c r="D89" s="35"/>
      <c r="E89" s="35"/>
      <c r="F89" s="24" t="str">
        <f>F12</f>
        <v xml:space="preserve"> </v>
      </c>
      <c r="G89" s="35"/>
      <c r="H89" s="35"/>
      <c r="I89" s="29" t="s">
        <v>22</v>
      </c>
      <c r="J89" s="66" t="str">
        <f>IF(J12="","",J12)</f>
        <v>17. 1. 2023</v>
      </c>
      <c r="K89" s="35"/>
      <c r="L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5"/>
      <c r="D90" s="35"/>
      <c r="E90" s="35"/>
      <c r="F90" s="35"/>
      <c r="G90" s="35"/>
      <c r="H90" s="35"/>
      <c r="I90" s="35"/>
      <c r="J90" s="35"/>
      <c r="K90" s="35"/>
      <c r="L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24</v>
      </c>
      <c r="D91" s="35"/>
      <c r="E91" s="35"/>
      <c r="F91" s="24" t="str">
        <f>E15</f>
        <v xml:space="preserve"> </v>
      </c>
      <c r="G91" s="35"/>
      <c r="H91" s="35"/>
      <c r="I91" s="29" t="s">
        <v>29</v>
      </c>
      <c r="J91" s="33" t="str">
        <f>E21</f>
        <v xml:space="preserve"> </v>
      </c>
      <c r="K91" s="35"/>
      <c r="L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27</v>
      </c>
      <c r="D92" s="35"/>
      <c r="E92" s="35"/>
      <c r="F92" s="24" t="str">
        <f>IF(E18="","",E18)</f>
        <v>Vyplň údaj</v>
      </c>
      <c r="G92" s="35"/>
      <c r="H92" s="35"/>
      <c r="I92" s="29" t="s">
        <v>31</v>
      </c>
      <c r="J92" s="33" t="str">
        <f>E24</f>
        <v xml:space="preserve"> </v>
      </c>
      <c r="K92" s="35"/>
      <c r="L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5"/>
      <c r="D93" s="35"/>
      <c r="E93" s="35"/>
      <c r="F93" s="35"/>
      <c r="G93" s="35"/>
      <c r="H93" s="35"/>
      <c r="I93" s="35"/>
      <c r="J93" s="35"/>
      <c r="K93" s="35"/>
      <c r="L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43" t="s">
        <v>112</v>
      </c>
      <c r="D94" s="135"/>
      <c r="E94" s="135"/>
      <c r="F94" s="135"/>
      <c r="G94" s="135"/>
      <c r="H94" s="135"/>
      <c r="I94" s="135"/>
      <c r="J94" s="144" t="s">
        <v>113</v>
      </c>
      <c r="K94" s="135"/>
      <c r="L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5"/>
      <c r="D95" s="35"/>
      <c r="E95" s="35"/>
      <c r="F95" s="35"/>
      <c r="G95" s="35"/>
      <c r="H95" s="35"/>
      <c r="I95" s="35"/>
      <c r="J95" s="35"/>
      <c r="K95" s="35"/>
      <c r="L95" s="52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45" t="s">
        <v>114</v>
      </c>
      <c r="D96" s="35"/>
      <c r="E96" s="35"/>
      <c r="F96" s="35"/>
      <c r="G96" s="35"/>
      <c r="H96" s="35"/>
      <c r="I96" s="35"/>
      <c r="J96" s="93">
        <f>J120</f>
        <v>0</v>
      </c>
      <c r="K96" s="35"/>
      <c r="L96" s="52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6" t="s">
        <v>93</v>
      </c>
    </row>
    <row r="97" s="9" customFormat="1" ht="24.96" customHeight="1">
      <c r="A97" s="9"/>
      <c r="B97" s="146"/>
      <c r="C97" s="9"/>
      <c r="D97" s="147" t="s">
        <v>2096</v>
      </c>
      <c r="E97" s="148"/>
      <c r="F97" s="148"/>
      <c r="G97" s="148"/>
      <c r="H97" s="148"/>
      <c r="I97" s="148"/>
      <c r="J97" s="149">
        <f>J121</f>
        <v>0</v>
      </c>
      <c r="K97" s="9"/>
      <c r="L97" s="146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46"/>
      <c r="C98" s="9"/>
      <c r="D98" s="147" t="s">
        <v>2097</v>
      </c>
      <c r="E98" s="148"/>
      <c r="F98" s="148"/>
      <c r="G98" s="148"/>
      <c r="H98" s="148"/>
      <c r="I98" s="148"/>
      <c r="J98" s="149">
        <f>J170</f>
        <v>0</v>
      </c>
      <c r="K98" s="9"/>
      <c r="L98" s="146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9" customFormat="1" ht="24.96" customHeight="1">
      <c r="A99" s="9"/>
      <c r="B99" s="146"/>
      <c r="C99" s="9"/>
      <c r="D99" s="147" t="s">
        <v>2098</v>
      </c>
      <c r="E99" s="148"/>
      <c r="F99" s="148"/>
      <c r="G99" s="148"/>
      <c r="H99" s="148"/>
      <c r="I99" s="148"/>
      <c r="J99" s="149">
        <f>J187</f>
        <v>0</v>
      </c>
      <c r="K99" s="9"/>
      <c r="L99" s="146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46"/>
      <c r="C100" s="9"/>
      <c r="D100" s="147" t="s">
        <v>2099</v>
      </c>
      <c r="E100" s="148"/>
      <c r="F100" s="148"/>
      <c r="G100" s="148"/>
      <c r="H100" s="148"/>
      <c r="I100" s="148"/>
      <c r="J100" s="149">
        <f>J214</f>
        <v>0</v>
      </c>
      <c r="K100" s="9"/>
      <c r="L100" s="146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2" customFormat="1" ht="21.84" customHeight="1">
      <c r="A101" s="35"/>
      <c r="B101" s="36"/>
      <c r="C101" s="35"/>
      <c r="D101" s="35"/>
      <c r="E101" s="35"/>
      <c r="F101" s="35"/>
      <c r="G101" s="35"/>
      <c r="H101" s="35"/>
      <c r="I101" s="35"/>
      <c r="J101" s="35"/>
      <c r="K101" s="35"/>
      <c r="L101" s="52"/>
      <c r="S101" s="35"/>
      <c r="T101" s="35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</row>
    <row r="102" s="2" customFormat="1" ht="6.96" customHeight="1">
      <c r="A102" s="35"/>
      <c r="B102" s="57"/>
      <c r="C102" s="58"/>
      <c r="D102" s="58"/>
      <c r="E102" s="58"/>
      <c r="F102" s="58"/>
      <c r="G102" s="58"/>
      <c r="H102" s="58"/>
      <c r="I102" s="58"/>
      <c r="J102" s="58"/>
      <c r="K102" s="58"/>
      <c r="L102" s="52"/>
      <c r="S102" s="35"/>
      <c r="T102" s="35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</row>
    <row r="106" s="2" customFormat="1" ht="6.96" customHeight="1">
      <c r="A106" s="35"/>
      <c r="B106" s="59"/>
      <c r="C106" s="60"/>
      <c r="D106" s="60"/>
      <c r="E106" s="60"/>
      <c r="F106" s="60"/>
      <c r="G106" s="60"/>
      <c r="H106" s="60"/>
      <c r="I106" s="60"/>
      <c r="J106" s="60"/>
      <c r="K106" s="60"/>
      <c r="L106" s="52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24.96" customHeight="1">
      <c r="A107" s="35"/>
      <c r="B107" s="36"/>
      <c r="C107" s="20" t="s">
        <v>116</v>
      </c>
      <c r="D107" s="35"/>
      <c r="E107" s="35"/>
      <c r="F107" s="35"/>
      <c r="G107" s="35"/>
      <c r="H107" s="35"/>
      <c r="I107" s="35"/>
      <c r="J107" s="35"/>
      <c r="K107" s="35"/>
      <c r="L107" s="52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6.96" customHeight="1">
      <c r="A108" s="35"/>
      <c r="B108" s="36"/>
      <c r="C108" s="35"/>
      <c r="D108" s="35"/>
      <c r="E108" s="35"/>
      <c r="F108" s="35"/>
      <c r="G108" s="35"/>
      <c r="H108" s="35"/>
      <c r="I108" s="35"/>
      <c r="J108" s="35"/>
      <c r="K108" s="35"/>
      <c r="L108" s="52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12" customHeight="1">
      <c r="A109" s="35"/>
      <c r="B109" s="36"/>
      <c r="C109" s="29" t="s">
        <v>16</v>
      </c>
      <c r="D109" s="35"/>
      <c r="E109" s="35"/>
      <c r="F109" s="35"/>
      <c r="G109" s="35"/>
      <c r="H109" s="35"/>
      <c r="I109" s="35"/>
      <c r="J109" s="35"/>
      <c r="K109" s="35"/>
      <c r="L109" s="52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26.25" customHeight="1">
      <c r="A110" s="35"/>
      <c r="B110" s="36"/>
      <c r="C110" s="35"/>
      <c r="D110" s="35"/>
      <c r="E110" s="127" t="str">
        <f>E7</f>
        <v>Prodloužení tramvajové trati v ulici Merhautova na sídliště Lesná I. etapa - OBJEKTY SÚS</v>
      </c>
      <c r="F110" s="29"/>
      <c r="G110" s="29"/>
      <c r="H110" s="29"/>
      <c r="I110" s="35"/>
      <c r="J110" s="35"/>
      <c r="K110" s="35"/>
      <c r="L110" s="52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12" customHeight="1">
      <c r="A111" s="35"/>
      <c r="B111" s="36"/>
      <c r="C111" s="29" t="s">
        <v>107</v>
      </c>
      <c r="D111" s="35"/>
      <c r="E111" s="35"/>
      <c r="F111" s="35"/>
      <c r="G111" s="35"/>
      <c r="H111" s="35"/>
      <c r="I111" s="35"/>
      <c r="J111" s="35"/>
      <c r="K111" s="35"/>
      <c r="L111" s="52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16.5" customHeight="1">
      <c r="A112" s="35"/>
      <c r="B112" s="36"/>
      <c r="C112" s="35"/>
      <c r="D112" s="35"/>
      <c r="E112" s="64" t="str">
        <f>E9</f>
        <v>SO 665 - Úpravy trakčního vedení železniční trati</v>
      </c>
      <c r="F112" s="35"/>
      <c r="G112" s="35"/>
      <c r="H112" s="35"/>
      <c r="I112" s="35"/>
      <c r="J112" s="35"/>
      <c r="K112" s="35"/>
      <c r="L112" s="52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6.96" customHeight="1">
      <c r="A113" s="35"/>
      <c r="B113" s="36"/>
      <c r="C113" s="35"/>
      <c r="D113" s="35"/>
      <c r="E113" s="35"/>
      <c r="F113" s="35"/>
      <c r="G113" s="35"/>
      <c r="H113" s="35"/>
      <c r="I113" s="35"/>
      <c r="J113" s="35"/>
      <c r="K113" s="35"/>
      <c r="L113" s="52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2" customHeight="1">
      <c r="A114" s="35"/>
      <c r="B114" s="36"/>
      <c r="C114" s="29" t="s">
        <v>20</v>
      </c>
      <c r="D114" s="35"/>
      <c r="E114" s="35"/>
      <c r="F114" s="24" t="str">
        <f>F12</f>
        <v xml:space="preserve"> </v>
      </c>
      <c r="G114" s="35"/>
      <c r="H114" s="35"/>
      <c r="I114" s="29" t="s">
        <v>22</v>
      </c>
      <c r="J114" s="66" t="str">
        <f>IF(J12="","",J12)</f>
        <v>17. 1. 2023</v>
      </c>
      <c r="K114" s="35"/>
      <c r="L114" s="52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6.96" customHeight="1">
      <c r="A115" s="35"/>
      <c r="B115" s="36"/>
      <c r="C115" s="35"/>
      <c r="D115" s="35"/>
      <c r="E115" s="35"/>
      <c r="F115" s="35"/>
      <c r="G115" s="35"/>
      <c r="H115" s="35"/>
      <c r="I115" s="35"/>
      <c r="J115" s="35"/>
      <c r="K115" s="35"/>
      <c r="L115" s="52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5.15" customHeight="1">
      <c r="A116" s="35"/>
      <c r="B116" s="36"/>
      <c r="C116" s="29" t="s">
        <v>24</v>
      </c>
      <c r="D116" s="35"/>
      <c r="E116" s="35"/>
      <c r="F116" s="24" t="str">
        <f>E15</f>
        <v xml:space="preserve"> </v>
      </c>
      <c r="G116" s="35"/>
      <c r="H116" s="35"/>
      <c r="I116" s="29" t="s">
        <v>29</v>
      </c>
      <c r="J116" s="33" t="str">
        <f>E21</f>
        <v xml:space="preserve"> </v>
      </c>
      <c r="K116" s="35"/>
      <c r="L116" s="52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5.15" customHeight="1">
      <c r="A117" s="35"/>
      <c r="B117" s="36"/>
      <c r="C117" s="29" t="s">
        <v>27</v>
      </c>
      <c r="D117" s="35"/>
      <c r="E117" s="35"/>
      <c r="F117" s="24" t="str">
        <f>IF(E18="","",E18)</f>
        <v>Vyplň údaj</v>
      </c>
      <c r="G117" s="35"/>
      <c r="H117" s="35"/>
      <c r="I117" s="29" t="s">
        <v>31</v>
      </c>
      <c r="J117" s="33" t="str">
        <f>E24</f>
        <v xml:space="preserve"> </v>
      </c>
      <c r="K117" s="35"/>
      <c r="L117" s="52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0.32" customHeight="1">
      <c r="A118" s="35"/>
      <c r="B118" s="36"/>
      <c r="C118" s="35"/>
      <c r="D118" s="35"/>
      <c r="E118" s="35"/>
      <c r="F118" s="35"/>
      <c r="G118" s="35"/>
      <c r="H118" s="35"/>
      <c r="I118" s="35"/>
      <c r="J118" s="35"/>
      <c r="K118" s="35"/>
      <c r="L118" s="52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10" customFormat="1" ht="29.28" customHeight="1">
      <c r="A119" s="150"/>
      <c r="B119" s="151"/>
      <c r="C119" s="152" t="s">
        <v>117</v>
      </c>
      <c r="D119" s="153" t="s">
        <v>58</v>
      </c>
      <c r="E119" s="153" t="s">
        <v>54</v>
      </c>
      <c r="F119" s="153" t="s">
        <v>55</v>
      </c>
      <c r="G119" s="153" t="s">
        <v>118</v>
      </c>
      <c r="H119" s="153" t="s">
        <v>119</v>
      </c>
      <c r="I119" s="153" t="s">
        <v>120</v>
      </c>
      <c r="J119" s="153" t="s">
        <v>113</v>
      </c>
      <c r="K119" s="154" t="s">
        <v>121</v>
      </c>
      <c r="L119" s="155"/>
      <c r="M119" s="83" t="s">
        <v>1</v>
      </c>
      <c r="N119" s="84" t="s">
        <v>37</v>
      </c>
      <c r="O119" s="84" t="s">
        <v>122</v>
      </c>
      <c r="P119" s="84" t="s">
        <v>123</v>
      </c>
      <c r="Q119" s="84" t="s">
        <v>124</v>
      </c>
      <c r="R119" s="84" t="s">
        <v>125</v>
      </c>
      <c r="S119" s="84" t="s">
        <v>126</v>
      </c>
      <c r="T119" s="85" t="s">
        <v>127</v>
      </c>
      <c r="U119" s="150"/>
      <c r="V119" s="150"/>
      <c r="W119" s="150"/>
      <c r="X119" s="150"/>
      <c r="Y119" s="150"/>
      <c r="Z119" s="150"/>
      <c r="AA119" s="150"/>
      <c r="AB119" s="150"/>
      <c r="AC119" s="150"/>
      <c r="AD119" s="150"/>
      <c r="AE119" s="150"/>
    </row>
    <row r="120" s="2" customFormat="1" ht="22.8" customHeight="1">
      <c r="A120" s="35"/>
      <c r="B120" s="36"/>
      <c r="C120" s="90" t="s">
        <v>128</v>
      </c>
      <c r="D120" s="35"/>
      <c r="E120" s="35"/>
      <c r="F120" s="35"/>
      <c r="G120" s="35"/>
      <c r="H120" s="35"/>
      <c r="I120" s="35"/>
      <c r="J120" s="156">
        <f>BK120</f>
        <v>0</v>
      </c>
      <c r="K120" s="35"/>
      <c r="L120" s="36"/>
      <c r="M120" s="86"/>
      <c r="N120" s="70"/>
      <c r="O120" s="87"/>
      <c r="P120" s="157">
        <f>P121+P170+P187+P214</f>
        <v>0</v>
      </c>
      <c r="Q120" s="87"/>
      <c r="R120" s="157">
        <f>R121+R170+R187+R214</f>
        <v>0</v>
      </c>
      <c r="S120" s="87"/>
      <c r="T120" s="158">
        <f>T121+T170+T187+T214</f>
        <v>0</v>
      </c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T120" s="16" t="s">
        <v>72</v>
      </c>
      <c r="AU120" s="16" t="s">
        <v>93</v>
      </c>
      <c r="BK120" s="159">
        <f>BK121+BK170+BK187+BK214</f>
        <v>0</v>
      </c>
    </row>
    <row r="121" s="11" customFormat="1" ht="25.92" customHeight="1">
      <c r="A121" s="11"/>
      <c r="B121" s="160"/>
      <c r="C121" s="11"/>
      <c r="D121" s="161" t="s">
        <v>72</v>
      </c>
      <c r="E121" s="162" t="s">
        <v>2100</v>
      </c>
      <c r="F121" s="162" t="s">
        <v>2101</v>
      </c>
      <c r="G121" s="11"/>
      <c r="H121" s="11"/>
      <c r="I121" s="163"/>
      <c r="J121" s="164">
        <f>BK121</f>
        <v>0</v>
      </c>
      <c r="K121" s="11"/>
      <c r="L121" s="160"/>
      <c r="M121" s="165"/>
      <c r="N121" s="166"/>
      <c r="O121" s="166"/>
      <c r="P121" s="167">
        <f>SUM(P122:P169)</f>
        <v>0</v>
      </c>
      <c r="Q121" s="166"/>
      <c r="R121" s="167">
        <f>SUM(R122:R169)</f>
        <v>0</v>
      </c>
      <c r="S121" s="166"/>
      <c r="T121" s="168">
        <f>SUM(T122:T169)</f>
        <v>0</v>
      </c>
      <c r="U121" s="11"/>
      <c r="V121" s="11"/>
      <c r="W121" s="11"/>
      <c r="X121" s="11"/>
      <c r="Y121" s="11"/>
      <c r="Z121" s="11"/>
      <c r="AA121" s="11"/>
      <c r="AB121" s="11"/>
      <c r="AC121" s="11"/>
      <c r="AD121" s="11"/>
      <c r="AE121" s="11"/>
      <c r="AR121" s="161" t="s">
        <v>130</v>
      </c>
      <c r="AT121" s="169" t="s">
        <v>72</v>
      </c>
      <c r="AU121" s="169" t="s">
        <v>73</v>
      </c>
      <c r="AY121" s="161" t="s">
        <v>131</v>
      </c>
      <c r="BK121" s="170">
        <f>SUM(BK122:BK169)</f>
        <v>0</v>
      </c>
    </row>
    <row r="122" s="2" customFormat="1" ht="24.15" customHeight="1">
      <c r="A122" s="35"/>
      <c r="B122" s="171"/>
      <c r="C122" s="172" t="s">
        <v>80</v>
      </c>
      <c r="D122" s="172" t="s">
        <v>132</v>
      </c>
      <c r="E122" s="173" t="s">
        <v>2102</v>
      </c>
      <c r="F122" s="174" t="s">
        <v>2103</v>
      </c>
      <c r="G122" s="175" t="s">
        <v>535</v>
      </c>
      <c r="H122" s="176">
        <v>116</v>
      </c>
      <c r="I122" s="177"/>
      <c r="J122" s="178">
        <f>ROUND(I122*H122,2)</f>
        <v>0</v>
      </c>
      <c r="K122" s="174" t="s">
        <v>1</v>
      </c>
      <c r="L122" s="36"/>
      <c r="M122" s="179" t="s">
        <v>1</v>
      </c>
      <c r="N122" s="180" t="s">
        <v>38</v>
      </c>
      <c r="O122" s="74"/>
      <c r="P122" s="181">
        <f>O122*H122</f>
        <v>0</v>
      </c>
      <c r="Q122" s="181">
        <v>0</v>
      </c>
      <c r="R122" s="181">
        <f>Q122*H122</f>
        <v>0</v>
      </c>
      <c r="S122" s="181">
        <v>0</v>
      </c>
      <c r="T122" s="182">
        <f>S122*H122</f>
        <v>0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R122" s="183" t="s">
        <v>130</v>
      </c>
      <c r="AT122" s="183" t="s">
        <v>132</v>
      </c>
      <c r="AU122" s="183" t="s">
        <v>80</v>
      </c>
      <c r="AY122" s="16" t="s">
        <v>131</v>
      </c>
      <c r="BE122" s="184">
        <f>IF(N122="základní",J122,0)</f>
        <v>0</v>
      </c>
      <c r="BF122" s="184">
        <f>IF(N122="snížená",J122,0)</f>
        <v>0</v>
      </c>
      <c r="BG122" s="184">
        <f>IF(N122="zákl. přenesená",J122,0)</f>
        <v>0</v>
      </c>
      <c r="BH122" s="184">
        <f>IF(N122="sníž. přenesená",J122,0)</f>
        <v>0</v>
      </c>
      <c r="BI122" s="184">
        <f>IF(N122="nulová",J122,0)</f>
        <v>0</v>
      </c>
      <c r="BJ122" s="16" t="s">
        <v>80</v>
      </c>
      <c r="BK122" s="184">
        <f>ROUND(I122*H122,2)</f>
        <v>0</v>
      </c>
      <c r="BL122" s="16" t="s">
        <v>130</v>
      </c>
      <c r="BM122" s="183" t="s">
        <v>2104</v>
      </c>
    </row>
    <row r="123" s="2" customFormat="1">
      <c r="A123" s="35"/>
      <c r="B123" s="36"/>
      <c r="C123" s="35"/>
      <c r="D123" s="185" t="s">
        <v>138</v>
      </c>
      <c r="E123" s="35"/>
      <c r="F123" s="186" t="s">
        <v>2103</v>
      </c>
      <c r="G123" s="35"/>
      <c r="H123" s="35"/>
      <c r="I123" s="187"/>
      <c r="J123" s="35"/>
      <c r="K123" s="35"/>
      <c r="L123" s="36"/>
      <c r="M123" s="188"/>
      <c r="N123" s="189"/>
      <c r="O123" s="74"/>
      <c r="P123" s="74"/>
      <c r="Q123" s="74"/>
      <c r="R123" s="74"/>
      <c r="S123" s="74"/>
      <c r="T123" s="7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T123" s="16" t="s">
        <v>138</v>
      </c>
      <c r="AU123" s="16" t="s">
        <v>80</v>
      </c>
    </row>
    <row r="124" s="2" customFormat="1" ht="16.5" customHeight="1">
      <c r="A124" s="35"/>
      <c r="B124" s="171"/>
      <c r="C124" s="172" t="s">
        <v>86</v>
      </c>
      <c r="D124" s="172" t="s">
        <v>132</v>
      </c>
      <c r="E124" s="173" t="s">
        <v>2105</v>
      </c>
      <c r="F124" s="174" t="s">
        <v>2106</v>
      </c>
      <c r="G124" s="175" t="s">
        <v>535</v>
      </c>
      <c r="H124" s="176">
        <v>4</v>
      </c>
      <c r="I124" s="177"/>
      <c r="J124" s="178">
        <f>ROUND(I124*H124,2)</f>
        <v>0</v>
      </c>
      <c r="K124" s="174" t="s">
        <v>1</v>
      </c>
      <c r="L124" s="36"/>
      <c r="M124" s="179" t="s">
        <v>1</v>
      </c>
      <c r="N124" s="180" t="s">
        <v>38</v>
      </c>
      <c r="O124" s="74"/>
      <c r="P124" s="181">
        <f>O124*H124</f>
        <v>0</v>
      </c>
      <c r="Q124" s="181">
        <v>0</v>
      </c>
      <c r="R124" s="181">
        <f>Q124*H124</f>
        <v>0</v>
      </c>
      <c r="S124" s="181">
        <v>0</v>
      </c>
      <c r="T124" s="182">
        <f>S124*H124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183" t="s">
        <v>130</v>
      </c>
      <c r="AT124" s="183" t="s">
        <v>132</v>
      </c>
      <c r="AU124" s="183" t="s">
        <v>80</v>
      </c>
      <c r="AY124" s="16" t="s">
        <v>131</v>
      </c>
      <c r="BE124" s="184">
        <f>IF(N124="základní",J124,0)</f>
        <v>0</v>
      </c>
      <c r="BF124" s="184">
        <f>IF(N124="snížená",J124,0)</f>
        <v>0</v>
      </c>
      <c r="BG124" s="184">
        <f>IF(N124="zákl. přenesená",J124,0)</f>
        <v>0</v>
      </c>
      <c r="BH124" s="184">
        <f>IF(N124="sníž. přenesená",J124,0)</f>
        <v>0</v>
      </c>
      <c r="BI124" s="184">
        <f>IF(N124="nulová",J124,0)</f>
        <v>0</v>
      </c>
      <c r="BJ124" s="16" t="s">
        <v>80</v>
      </c>
      <c r="BK124" s="184">
        <f>ROUND(I124*H124,2)</f>
        <v>0</v>
      </c>
      <c r="BL124" s="16" t="s">
        <v>130</v>
      </c>
      <c r="BM124" s="183" t="s">
        <v>2107</v>
      </c>
    </row>
    <row r="125" s="2" customFormat="1">
      <c r="A125" s="35"/>
      <c r="B125" s="36"/>
      <c r="C125" s="35"/>
      <c r="D125" s="185" t="s">
        <v>138</v>
      </c>
      <c r="E125" s="35"/>
      <c r="F125" s="186" t="s">
        <v>2106</v>
      </c>
      <c r="G125" s="35"/>
      <c r="H125" s="35"/>
      <c r="I125" s="187"/>
      <c r="J125" s="35"/>
      <c r="K125" s="35"/>
      <c r="L125" s="36"/>
      <c r="M125" s="188"/>
      <c r="N125" s="189"/>
      <c r="O125" s="74"/>
      <c r="P125" s="74"/>
      <c r="Q125" s="74"/>
      <c r="R125" s="74"/>
      <c r="S125" s="74"/>
      <c r="T125" s="75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T125" s="16" t="s">
        <v>138</v>
      </c>
      <c r="AU125" s="16" t="s">
        <v>80</v>
      </c>
    </row>
    <row r="126" s="2" customFormat="1" ht="16.5" customHeight="1">
      <c r="A126" s="35"/>
      <c r="B126" s="171"/>
      <c r="C126" s="172" t="s">
        <v>146</v>
      </c>
      <c r="D126" s="172" t="s">
        <v>132</v>
      </c>
      <c r="E126" s="173" t="s">
        <v>2108</v>
      </c>
      <c r="F126" s="174" t="s">
        <v>2109</v>
      </c>
      <c r="G126" s="175" t="s">
        <v>535</v>
      </c>
      <c r="H126" s="176">
        <v>2</v>
      </c>
      <c r="I126" s="177"/>
      <c r="J126" s="178">
        <f>ROUND(I126*H126,2)</f>
        <v>0</v>
      </c>
      <c r="K126" s="174" t="s">
        <v>1</v>
      </c>
      <c r="L126" s="36"/>
      <c r="M126" s="179" t="s">
        <v>1</v>
      </c>
      <c r="N126" s="180" t="s">
        <v>38</v>
      </c>
      <c r="O126" s="74"/>
      <c r="P126" s="181">
        <f>O126*H126</f>
        <v>0</v>
      </c>
      <c r="Q126" s="181">
        <v>0</v>
      </c>
      <c r="R126" s="181">
        <f>Q126*H126</f>
        <v>0</v>
      </c>
      <c r="S126" s="181">
        <v>0</v>
      </c>
      <c r="T126" s="182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183" t="s">
        <v>130</v>
      </c>
      <c r="AT126" s="183" t="s">
        <v>132</v>
      </c>
      <c r="AU126" s="183" t="s">
        <v>80</v>
      </c>
      <c r="AY126" s="16" t="s">
        <v>131</v>
      </c>
      <c r="BE126" s="184">
        <f>IF(N126="základní",J126,0)</f>
        <v>0</v>
      </c>
      <c r="BF126" s="184">
        <f>IF(N126="snížená",J126,0)</f>
        <v>0</v>
      </c>
      <c r="BG126" s="184">
        <f>IF(N126="zákl. přenesená",J126,0)</f>
        <v>0</v>
      </c>
      <c r="BH126" s="184">
        <f>IF(N126="sníž. přenesená",J126,0)</f>
        <v>0</v>
      </c>
      <c r="BI126" s="184">
        <f>IF(N126="nulová",J126,0)</f>
        <v>0</v>
      </c>
      <c r="BJ126" s="16" t="s">
        <v>80</v>
      </c>
      <c r="BK126" s="184">
        <f>ROUND(I126*H126,2)</f>
        <v>0</v>
      </c>
      <c r="BL126" s="16" t="s">
        <v>130</v>
      </c>
      <c r="BM126" s="183" t="s">
        <v>2110</v>
      </c>
    </row>
    <row r="127" s="2" customFormat="1">
      <c r="A127" s="35"/>
      <c r="B127" s="36"/>
      <c r="C127" s="35"/>
      <c r="D127" s="185" t="s">
        <v>138</v>
      </c>
      <c r="E127" s="35"/>
      <c r="F127" s="186" t="s">
        <v>2109</v>
      </c>
      <c r="G127" s="35"/>
      <c r="H127" s="35"/>
      <c r="I127" s="187"/>
      <c r="J127" s="35"/>
      <c r="K127" s="35"/>
      <c r="L127" s="36"/>
      <c r="M127" s="188"/>
      <c r="N127" s="189"/>
      <c r="O127" s="74"/>
      <c r="P127" s="74"/>
      <c r="Q127" s="74"/>
      <c r="R127" s="74"/>
      <c r="S127" s="74"/>
      <c r="T127" s="75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T127" s="16" t="s">
        <v>138</v>
      </c>
      <c r="AU127" s="16" t="s">
        <v>80</v>
      </c>
    </row>
    <row r="128" s="2" customFormat="1" ht="16.5" customHeight="1">
      <c r="A128" s="35"/>
      <c r="B128" s="171"/>
      <c r="C128" s="172" t="s">
        <v>130</v>
      </c>
      <c r="D128" s="172" t="s">
        <v>132</v>
      </c>
      <c r="E128" s="173" t="s">
        <v>2111</v>
      </c>
      <c r="F128" s="174" t="s">
        <v>2112</v>
      </c>
      <c r="G128" s="175" t="s">
        <v>535</v>
      </c>
      <c r="H128" s="176">
        <v>8</v>
      </c>
      <c r="I128" s="177"/>
      <c r="J128" s="178">
        <f>ROUND(I128*H128,2)</f>
        <v>0</v>
      </c>
      <c r="K128" s="174" t="s">
        <v>1</v>
      </c>
      <c r="L128" s="36"/>
      <c r="M128" s="179" t="s">
        <v>1</v>
      </c>
      <c r="N128" s="180" t="s">
        <v>38</v>
      </c>
      <c r="O128" s="74"/>
      <c r="P128" s="181">
        <f>O128*H128</f>
        <v>0</v>
      </c>
      <c r="Q128" s="181">
        <v>0</v>
      </c>
      <c r="R128" s="181">
        <f>Q128*H128</f>
        <v>0</v>
      </c>
      <c r="S128" s="181">
        <v>0</v>
      </c>
      <c r="T128" s="182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183" t="s">
        <v>130</v>
      </c>
      <c r="AT128" s="183" t="s">
        <v>132</v>
      </c>
      <c r="AU128" s="183" t="s">
        <v>80</v>
      </c>
      <c r="AY128" s="16" t="s">
        <v>131</v>
      </c>
      <c r="BE128" s="184">
        <f>IF(N128="základní",J128,0)</f>
        <v>0</v>
      </c>
      <c r="BF128" s="184">
        <f>IF(N128="snížená",J128,0)</f>
        <v>0</v>
      </c>
      <c r="BG128" s="184">
        <f>IF(N128="zákl. přenesená",J128,0)</f>
        <v>0</v>
      </c>
      <c r="BH128" s="184">
        <f>IF(N128="sníž. přenesená",J128,0)</f>
        <v>0</v>
      </c>
      <c r="BI128" s="184">
        <f>IF(N128="nulová",J128,0)</f>
        <v>0</v>
      </c>
      <c r="BJ128" s="16" t="s">
        <v>80</v>
      </c>
      <c r="BK128" s="184">
        <f>ROUND(I128*H128,2)</f>
        <v>0</v>
      </c>
      <c r="BL128" s="16" t="s">
        <v>130</v>
      </c>
      <c r="BM128" s="183" t="s">
        <v>2113</v>
      </c>
    </row>
    <row r="129" s="2" customFormat="1">
      <c r="A129" s="35"/>
      <c r="B129" s="36"/>
      <c r="C129" s="35"/>
      <c r="D129" s="185" t="s">
        <v>138</v>
      </c>
      <c r="E129" s="35"/>
      <c r="F129" s="186" t="s">
        <v>2112</v>
      </c>
      <c r="G129" s="35"/>
      <c r="H129" s="35"/>
      <c r="I129" s="187"/>
      <c r="J129" s="35"/>
      <c r="K129" s="35"/>
      <c r="L129" s="36"/>
      <c r="M129" s="188"/>
      <c r="N129" s="189"/>
      <c r="O129" s="74"/>
      <c r="P129" s="74"/>
      <c r="Q129" s="74"/>
      <c r="R129" s="74"/>
      <c r="S129" s="74"/>
      <c r="T129" s="75"/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T129" s="16" t="s">
        <v>138</v>
      </c>
      <c r="AU129" s="16" t="s">
        <v>80</v>
      </c>
    </row>
    <row r="130" s="2" customFormat="1" ht="16.5" customHeight="1">
      <c r="A130" s="35"/>
      <c r="B130" s="171"/>
      <c r="C130" s="172" t="s">
        <v>156</v>
      </c>
      <c r="D130" s="172" t="s">
        <v>132</v>
      </c>
      <c r="E130" s="173" t="s">
        <v>2114</v>
      </c>
      <c r="F130" s="174" t="s">
        <v>2115</v>
      </c>
      <c r="G130" s="175" t="s">
        <v>434</v>
      </c>
      <c r="H130" s="176">
        <v>120</v>
      </c>
      <c r="I130" s="177"/>
      <c r="J130" s="178">
        <f>ROUND(I130*H130,2)</f>
        <v>0</v>
      </c>
      <c r="K130" s="174" t="s">
        <v>1</v>
      </c>
      <c r="L130" s="36"/>
      <c r="M130" s="179" t="s">
        <v>1</v>
      </c>
      <c r="N130" s="180" t="s">
        <v>38</v>
      </c>
      <c r="O130" s="74"/>
      <c r="P130" s="181">
        <f>O130*H130</f>
        <v>0</v>
      </c>
      <c r="Q130" s="181">
        <v>0</v>
      </c>
      <c r="R130" s="181">
        <f>Q130*H130</f>
        <v>0</v>
      </c>
      <c r="S130" s="181">
        <v>0</v>
      </c>
      <c r="T130" s="182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183" t="s">
        <v>130</v>
      </c>
      <c r="AT130" s="183" t="s">
        <v>132</v>
      </c>
      <c r="AU130" s="183" t="s">
        <v>80</v>
      </c>
      <c r="AY130" s="16" t="s">
        <v>131</v>
      </c>
      <c r="BE130" s="184">
        <f>IF(N130="základní",J130,0)</f>
        <v>0</v>
      </c>
      <c r="BF130" s="184">
        <f>IF(N130="snížená",J130,0)</f>
        <v>0</v>
      </c>
      <c r="BG130" s="184">
        <f>IF(N130="zákl. přenesená",J130,0)</f>
        <v>0</v>
      </c>
      <c r="BH130" s="184">
        <f>IF(N130="sníž. přenesená",J130,0)</f>
        <v>0</v>
      </c>
      <c r="BI130" s="184">
        <f>IF(N130="nulová",J130,0)</f>
        <v>0</v>
      </c>
      <c r="BJ130" s="16" t="s">
        <v>80</v>
      </c>
      <c r="BK130" s="184">
        <f>ROUND(I130*H130,2)</f>
        <v>0</v>
      </c>
      <c r="BL130" s="16" t="s">
        <v>130</v>
      </c>
      <c r="BM130" s="183" t="s">
        <v>2116</v>
      </c>
    </row>
    <row r="131" s="2" customFormat="1">
      <c r="A131" s="35"/>
      <c r="B131" s="36"/>
      <c r="C131" s="35"/>
      <c r="D131" s="185" t="s">
        <v>138</v>
      </c>
      <c r="E131" s="35"/>
      <c r="F131" s="186" t="s">
        <v>2115</v>
      </c>
      <c r="G131" s="35"/>
      <c r="H131" s="35"/>
      <c r="I131" s="187"/>
      <c r="J131" s="35"/>
      <c r="K131" s="35"/>
      <c r="L131" s="36"/>
      <c r="M131" s="188"/>
      <c r="N131" s="189"/>
      <c r="O131" s="74"/>
      <c r="P131" s="74"/>
      <c r="Q131" s="74"/>
      <c r="R131" s="74"/>
      <c r="S131" s="74"/>
      <c r="T131" s="75"/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T131" s="16" t="s">
        <v>138</v>
      </c>
      <c r="AU131" s="16" t="s">
        <v>80</v>
      </c>
    </row>
    <row r="132" s="2" customFormat="1" ht="16.5" customHeight="1">
      <c r="A132" s="35"/>
      <c r="B132" s="171"/>
      <c r="C132" s="172" t="s">
        <v>178</v>
      </c>
      <c r="D132" s="172" t="s">
        <v>132</v>
      </c>
      <c r="E132" s="173" t="s">
        <v>2117</v>
      </c>
      <c r="F132" s="174" t="s">
        <v>2118</v>
      </c>
      <c r="G132" s="175" t="s">
        <v>434</v>
      </c>
      <c r="H132" s="176">
        <v>636</v>
      </c>
      <c r="I132" s="177"/>
      <c r="J132" s="178">
        <f>ROUND(I132*H132,2)</f>
        <v>0</v>
      </c>
      <c r="K132" s="174" t="s">
        <v>1</v>
      </c>
      <c r="L132" s="36"/>
      <c r="M132" s="179" t="s">
        <v>1</v>
      </c>
      <c r="N132" s="180" t="s">
        <v>38</v>
      </c>
      <c r="O132" s="74"/>
      <c r="P132" s="181">
        <f>O132*H132</f>
        <v>0</v>
      </c>
      <c r="Q132" s="181">
        <v>0</v>
      </c>
      <c r="R132" s="181">
        <f>Q132*H132</f>
        <v>0</v>
      </c>
      <c r="S132" s="181">
        <v>0</v>
      </c>
      <c r="T132" s="182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183" t="s">
        <v>130</v>
      </c>
      <c r="AT132" s="183" t="s">
        <v>132</v>
      </c>
      <c r="AU132" s="183" t="s">
        <v>80</v>
      </c>
      <c r="AY132" s="16" t="s">
        <v>131</v>
      </c>
      <c r="BE132" s="184">
        <f>IF(N132="základní",J132,0)</f>
        <v>0</v>
      </c>
      <c r="BF132" s="184">
        <f>IF(N132="snížená",J132,0)</f>
        <v>0</v>
      </c>
      <c r="BG132" s="184">
        <f>IF(N132="zákl. přenesená",J132,0)</f>
        <v>0</v>
      </c>
      <c r="BH132" s="184">
        <f>IF(N132="sníž. přenesená",J132,0)</f>
        <v>0</v>
      </c>
      <c r="BI132" s="184">
        <f>IF(N132="nulová",J132,0)</f>
        <v>0</v>
      </c>
      <c r="BJ132" s="16" t="s">
        <v>80</v>
      </c>
      <c r="BK132" s="184">
        <f>ROUND(I132*H132,2)</f>
        <v>0</v>
      </c>
      <c r="BL132" s="16" t="s">
        <v>130</v>
      </c>
      <c r="BM132" s="183" t="s">
        <v>2119</v>
      </c>
    </row>
    <row r="133" s="2" customFormat="1">
      <c r="A133" s="35"/>
      <c r="B133" s="36"/>
      <c r="C133" s="35"/>
      <c r="D133" s="185" t="s">
        <v>138</v>
      </c>
      <c r="E133" s="35"/>
      <c r="F133" s="186" t="s">
        <v>2118</v>
      </c>
      <c r="G133" s="35"/>
      <c r="H133" s="35"/>
      <c r="I133" s="187"/>
      <c r="J133" s="35"/>
      <c r="K133" s="35"/>
      <c r="L133" s="36"/>
      <c r="M133" s="188"/>
      <c r="N133" s="189"/>
      <c r="O133" s="74"/>
      <c r="P133" s="74"/>
      <c r="Q133" s="74"/>
      <c r="R133" s="74"/>
      <c r="S133" s="74"/>
      <c r="T133" s="75"/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T133" s="16" t="s">
        <v>138</v>
      </c>
      <c r="AU133" s="16" t="s">
        <v>80</v>
      </c>
    </row>
    <row r="134" s="2" customFormat="1" ht="16.5" customHeight="1">
      <c r="A134" s="35"/>
      <c r="B134" s="171"/>
      <c r="C134" s="172" t="s">
        <v>182</v>
      </c>
      <c r="D134" s="172" t="s">
        <v>132</v>
      </c>
      <c r="E134" s="173" t="s">
        <v>2120</v>
      </c>
      <c r="F134" s="174" t="s">
        <v>2121</v>
      </c>
      <c r="G134" s="175" t="s">
        <v>434</v>
      </c>
      <c r="H134" s="176">
        <v>831</v>
      </c>
      <c r="I134" s="177"/>
      <c r="J134" s="178">
        <f>ROUND(I134*H134,2)</f>
        <v>0</v>
      </c>
      <c r="K134" s="174" t="s">
        <v>1</v>
      </c>
      <c r="L134" s="36"/>
      <c r="M134" s="179" t="s">
        <v>1</v>
      </c>
      <c r="N134" s="180" t="s">
        <v>38</v>
      </c>
      <c r="O134" s="74"/>
      <c r="P134" s="181">
        <f>O134*H134</f>
        <v>0</v>
      </c>
      <c r="Q134" s="181">
        <v>0</v>
      </c>
      <c r="R134" s="181">
        <f>Q134*H134</f>
        <v>0</v>
      </c>
      <c r="S134" s="181">
        <v>0</v>
      </c>
      <c r="T134" s="182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183" t="s">
        <v>130</v>
      </c>
      <c r="AT134" s="183" t="s">
        <v>132</v>
      </c>
      <c r="AU134" s="183" t="s">
        <v>80</v>
      </c>
      <c r="AY134" s="16" t="s">
        <v>131</v>
      </c>
      <c r="BE134" s="184">
        <f>IF(N134="základní",J134,0)</f>
        <v>0</v>
      </c>
      <c r="BF134" s="184">
        <f>IF(N134="snížená",J134,0)</f>
        <v>0</v>
      </c>
      <c r="BG134" s="184">
        <f>IF(N134="zákl. přenesená",J134,0)</f>
        <v>0</v>
      </c>
      <c r="BH134" s="184">
        <f>IF(N134="sníž. přenesená",J134,0)</f>
        <v>0</v>
      </c>
      <c r="BI134" s="184">
        <f>IF(N134="nulová",J134,0)</f>
        <v>0</v>
      </c>
      <c r="BJ134" s="16" t="s">
        <v>80</v>
      </c>
      <c r="BK134" s="184">
        <f>ROUND(I134*H134,2)</f>
        <v>0</v>
      </c>
      <c r="BL134" s="16" t="s">
        <v>130</v>
      </c>
      <c r="BM134" s="183" t="s">
        <v>2122</v>
      </c>
    </row>
    <row r="135" s="2" customFormat="1">
      <c r="A135" s="35"/>
      <c r="B135" s="36"/>
      <c r="C135" s="35"/>
      <c r="D135" s="185" t="s">
        <v>138</v>
      </c>
      <c r="E135" s="35"/>
      <c r="F135" s="186" t="s">
        <v>2121</v>
      </c>
      <c r="G135" s="35"/>
      <c r="H135" s="35"/>
      <c r="I135" s="187"/>
      <c r="J135" s="35"/>
      <c r="K135" s="35"/>
      <c r="L135" s="36"/>
      <c r="M135" s="188"/>
      <c r="N135" s="189"/>
      <c r="O135" s="74"/>
      <c r="P135" s="74"/>
      <c r="Q135" s="74"/>
      <c r="R135" s="74"/>
      <c r="S135" s="74"/>
      <c r="T135" s="75"/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T135" s="16" t="s">
        <v>138</v>
      </c>
      <c r="AU135" s="16" t="s">
        <v>80</v>
      </c>
    </row>
    <row r="136" s="2" customFormat="1" ht="16.5" customHeight="1">
      <c r="A136" s="35"/>
      <c r="B136" s="171"/>
      <c r="C136" s="172" t="s">
        <v>186</v>
      </c>
      <c r="D136" s="172" t="s">
        <v>132</v>
      </c>
      <c r="E136" s="173" t="s">
        <v>2123</v>
      </c>
      <c r="F136" s="174" t="s">
        <v>2124</v>
      </c>
      <c r="G136" s="175" t="s">
        <v>535</v>
      </c>
      <c r="H136" s="176">
        <v>3</v>
      </c>
      <c r="I136" s="177"/>
      <c r="J136" s="178">
        <f>ROUND(I136*H136,2)</f>
        <v>0</v>
      </c>
      <c r="K136" s="174" t="s">
        <v>1</v>
      </c>
      <c r="L136" s="36"/>
      <c r="M136" s="179" t="s">
        <v>1</v>
      </c>
      <c r="N136" s="180" t="s">
        <v>38</v>
      </c>
      <c r="O136" s="74"/>
      <c r="P136" s="181">
        <f>O136*H136</f>
        <v>0</v>
      </c>
      <c r="Q136" s="181">
        <v>0</v>
      </c>
      <c r="R136" s="181">
        <f>Q136*H136</f>
        <v>0</v>
      </c>
      <c r="S136" s="181">
        <v>0</v>
      </c>
      <c r="T136" s="182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183" t="s">
        <v>130</v>
      </c>
      <c r="AT136" s="183" t="s">
        <v>132</v>
      </c>
      <c r="AU136" s="183" t="s">
        <v>80</v>
      </c>
      <c r="AY136" s="16" t="s">
        <v>131</v>
      </c>
      <c r="BE136" s="184">
        <f>IF(N136="základní",J136,0)</f>
        <v>0</v>
      </c>
      <c r="BF136" s="184">
        <f>IF(N136="snížená",J136,0)</f>
        <v>0</v>
      </c>
      <c r="BG136" s="184">
        <f>IF(N136="zákl. přenesená",J136,0)</f>
        <v>0</v>
      </c>
      <c r="BH136" s="184">
        <f>IF(N136="sníž. přenesená",J136,0)</f>
        <v>0</v>
      </c>
      <c r="BI136" s="184">
        <f>IF(N136="nulová",J136,0)</f>
        <v>0</v>
      </c>
      <c r="BJ136" s="16" t="s">
        <v>80</v>
      </c>
      <c r="BK136" s="184">
        <f>ROUND(I136*H136,2)</f>
        <v>0</v>
      </c>
      <c r="BL136" s="16" t="s">
        <v>130</v>
      </c>
      <c r="BM136" s="183" t="s">
        <v>2125</v>
      </c>
    </row>
    <row r="137" s="2" customFormat="1">
      <c r="A137" s="35"/>
      <c r="B137" s="36"/>
      <c r="C137" s="35"/>
      <c r="D137" s="185" t="s">
        <v>138</v>
      </c>
      <c r="E137" s="35"/>
      <c r="F137" s="186" t="s">
        <v>2124</v>
      </c>
      <c r="G137" s="35"/>
      <c r="H137" s="35"/>
      <c r="I137" s="187"/>
      <c r="J137" s="35"/>
      <c r="K137" s="35"/>
      <c r="L137" s="36"/>
      <c r="M137" s="188"/>
      <c r="N137" s="189"/>
      <c r="O137" s="74"/>
      <c r="P137" s="74"/>
      <c r="Q137" s="74"/>
      <c r="R137" s="74"/>
      <c r="S137" s="74"/>
      <c r="T137" s="75"/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T137" s="16" t="s">
        <v>138</v>
      </c>
      <c r="AU137" s="16" t="s">
        <v>80</v>
      </c>
    </row>
    <row r="138" s="2" customFormat="1" ht="24.15" customHeight="1">
      <c r="A138" s="35"/>
      <c r="B138" s="171"/>
      <c r="C138" s="172" t="s">
        <v>190</v>
      </c>
      <c r="D138" s="172" t="s">
        <v>132</v>
      </c>
      <c r="E138" s="173" t="s">
        <v>2126</v>
      </c>
      <c r="F138" s="174" t="s">
        <v>2127</v>
      </c>
      <c r="G138" s="175" t="s">
        <v>535</v>
      </c>
      <c r="H138" s="176">
        <v>3</v>
      </c>
      <c r="I138" s="177"/>
      <c r="J138" s="178">
        <f>ROUND(I138*H138,2)</f>
        <v>0</v>
      </c>
      <c r="K138" s="174" t="s">
        <v>1</v>
      </c>
      <c r="L138" s="36"/>
      <c r="M138" s="179" t="s">
        <v>1</v>
      </c>
      <c r="N138" s="180" t="s">
        <v>38</v>
      </c>
      <c r="O138" s="74"/>
      <c r="P138" s="181">
        <f>O138*H138</f>
        <v>0</v>
      </c>
      <c r="Q138" s="181">
        <v>0</v>
      </c>
      <c r="R138" s="181">
        <f>Q138*H138</f>
        <v>0</v>
      </c>
      <c r="S138" s="181">
        <v>0</v>
      </c>
      <c r="T138" s="182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183" t="s">
        <v>130</v>
      </c>
      <c r="AT138" s="183" t="s">
        <v>132</v>
      </c>
      <c r="AU138" s="183" t="s">
        <v>80</v>
      </c>
      <c r="AY138" s="16" t="s">
        <v>131</v>
      </c>
      <c r="BE138" s="184">
        <f>IF(N138="základní",J138,0)</f>
        <v>0</v>
      </c>
      <c r="BF138" s="184">
        <f>IF(N138="snížená",J138,0)</f>
        <v>0</v>
      </c>
      <c r="BG138" s="184">
        <f>IF(N138="zákl. přenesená",J138,0)</f>
        <v>0</v>
      </c>
      <c r="BH138" s="184">
        <f>IF(N138="sníž. přenesená",J138,0)</f>
        <v>0</v>
      </c>
      <c r="BI138" s="184">
        <f>IF(N138="nulová",J138,0)</f>
        <v>0</v>
      </c>
      <c r="BJ138" s="16" t="s">
        <v>80</v>
      </c>
      <c r="BK138" s="184">
        <f>ROUND(I138*H138,2)</f>
        <v>0</v>
      </c>
      <c r="BL138" s="16" t="s">
        <v>130</v>
      </c>
      <c r="BM138" s="183" t="s">
        <v>2128</v>
      </c>
    </row>
    <row r="139" s="2" customFormat="1">
      <c r="A139" s="35"/>
      <c r="B139" s="36"/>
      <c r="C139" s="35"/>
      <c r="D139" s="185" t="s">
        <v>138</v>
      </c>
      <c r="E139" s="35"/>
      <c r="F139" s="186" t="s">
        <v>2127</v>
      </c>
      <c r="G139" s="35"/>
      <c r="H139" s="35"/>
      <c r="I139" s="187"/>
      <c r="J139" s="35"/>
      <c r="K139" s="35"/>
      <c r="L139" s="36"/>
      <c r="M139" s="188"/>
      <c r="N139" s="189"/>
      <c r="O139" s="74"/>
      <c r="P139" s="74"/>
      <c r="Q139" s="74"/>
      <c r="R139" s="74"/>
      <c r="S139" s="74"/>
      <c r="T139" s="75"/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T139" s="16" t="s">
        <v>138</v>
      </c>
      <c r="AU139" s="16" t="s">
        <v>80</v>
      </c>
    </row>
    <row r="140" s="2" customFormat="1" ht="24.15" customHeight="1">
      <c r="A140" s="35"/>
      <c r="B140" s="171"/>
      <c r="C140" s="172" t="s">
        <v>195</v>
      </c>
      <c r="D140" s="172" t="s">
        <v>132</v>
      </c>
      <c r="E140" s="173" t="s">
        <v>2129</v>
      </c>
      <c r="F140" s="174" t="s">
        <v>2130</v>
      </c>
      <c r="G140" s="175" t="s">
        <v>535</v>
      </c>
      <c r="H140" s="176">
        <v>3</v>
      </c>
      <c r="I140" s="177"/>
      <c r="J140" s="178">
        <f>ROUND(I140*H140,2)</f>
        <v>0</v>
      </c>
      <c r="K140" s="174" t="s">
        <v>1</v>
      </c>
      <c r="L140" s="36"/>
      <c r="M140" s="179" t="s">
        <v>1</v>
      </c>
      <c r="N140" s="180" t="s">
        <v>38</v>
      </c>
      <c r="O140" s="74"/>
      <c r="P140" s="181">
        <f>O140*H140</f>
        <v>0</v>
      </c>
      <c r="Q140" s="181">
        <v>0</v>
      </c>
      <c r="R140" s="181">
        <f>Q140*H140</f>
        <v>0</v>
      </c>
      <c r="S140" s="181">
        <v>0</v>
      </c>
      <c r="T140" s="182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183" t="s">
        <v>130</v>
      </c>
      <c r="AT140" s="183" t="s">
        <v>132</v>
      </c>
      <c r="AU140" s="183" t="s">
        <v>80</v>
      </c>
      <c r="AY140" s="16" t="s">
        <v>131</v>
      </c>
      <c r="BE140" s="184">
        <f>IF(N140="základní",J140,0)</f>
        <v>0</v>
      </c>
      <c r="BF140" s="184">
        <f>IF(N140="snížená",J140,0)</f>
        <v>0</v>
      </c>
      <c r="BG140" s="184">
        <f>IF(N140="zákl. přenesená",J140,0)</f>
        <v>0</v>
      </c>
      <c r="BH140" s="184">
        <f>IF(N140="sníž. přenesená",J140,0)</f>
        <v>0</v>
      </c>
      <c r="BI140" s="184">
        <f>IF(N140="nulová",J140,0)</f>
        <v>0</v>
      </c>
      <c r="BJ140" s="16" t="s">
        <v>80</v>
      </c>
      <c r="BK140" s="184">
        <f>ROUND(I140*H140,2)</f>
        <v>0</v>
      </c>
      <c r="BL140" s="16" t="s">
        <v>130</v>
      </c>
      <c r="BM140" s="183" t="s">
        <v>2131</v>
      </c>
    </row>
    <row r="141" s="2" customFormat="1">
      <c r="A141" s="35"/>
      <c r="B141" s="36"/>
      <c r="C141" s="35"/>
      <c r="D141" s="185" t="s">
        <v>138</v>
      </c>
      <c r="E141" s="35"/>
      <c r="F141" s="186" t="s">
        <v>2130</v>
      </c>
      <c r="G141" s="35"/>
      <c r="H141" s="35"/>
      <c r="I141" s="187"/>
      <c r="J141" s="35"/>
      <c r="K141" s="35"/>
      <c r="L141" s="36"/>
      <c r="M141" s="188"/>
      <c r="N141" s="189"/>
      <c r="O141" s="74"/>
      <c r="P141" s="74"/>
      <c r="Q141" s="74"/>
      <c r="R141" s="74"/>
      <c r="S141" s="74"/>
      <c r="T141" s="75"/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T141" s="16" t="s">
        <v>138</v>
      </c>
      <c r="AU141" s="16" t="s">
        <v>80</v>
      </c>
    </row>
    <row r="142" s="2" customFormat="1" ht="24.15" customHeight="1">
      <c r="A142" s="35"/>
      <c r="B142" s="171"/>
      <c r="C142" s="172" t="s">
        <v>199</v>
      </c>
      <c r="D142" s="172" t="s">
        <v>132</v>
      </c>
      <c r="E142" s="173" t="s">
        <v>2132</v>
      </c>
      <c r="F142" s="174" t="s">
        <v>2133</v>
      </c>
      <c r="G142" s="175" t="s">
        <v>535</v>
      </c>
      <c r="H142" s="176">
        <v>6</v>
      </c>
      <c r="I142" s="177"/>
      <c r="J142" s="178">
        <f>ROUND(I142*H142,2)</f>
        <v>0</v>
      </c>
      <c r="K142" s="174" t="s">
        <v>1</v>
      </c>
      <c r="L142" s="36"/>
      <c r="M142" s="179" t="s">
        <v>1</v>
      </c>
      <c r="N142" s="180" t="s">
        <v>38</v>
      </c>
      <c r="O142" s="74"/>
      <c r="P142" s="181">
        <f>O142*H142</f>
        <v>0</v>
      </c>
      <c r="Q142" s="181">
        <v>0</v>
      </c>
      <c r="R142" s="181">
        <f>Q142*H142</f>
        <v>0</v>
      </c>
      <c r="S142" s="181">
        <v>0</v>
      </c>
      <c r="T142" s="182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183" t="s">
        <v>130</v>
      </c>
      <c r="AT142" s="183" t="s">
        <v>132</v>
      </c>
      <c r="AU142" s="183" t="s">
        <v>80</v>
      </c>
      <c r="AY142" s="16" t="s">
        <v>131</v>
      </c>
      <c r="BE142" s="184">
        <f>IF(N142="základní",J142,0)</f>
        <v>0</v>
      </c>
      <c r="BF142" s="184">
        <f>IF(N142="snížená",J142,0)</f>
        <v>0</v>
      </c>
      <c r="BG142" s="184">
        <f>IF(N142="zákl. přenesená",J142,0)</f>
        <v>0</v>
      </c>
      <c r="BH142" s="184">
        <f>IF(N142="sníž. přenesená",J142,0)</f>
        <v>0</v>
      </c>
      <c r="BI142" s="184">
        <f>IF(N142="nulová",J142,0)</f>
        <v>0</v>
      </c>
      <c r="BJ142" s="16" t="s">
        <v>80</v>
      </c>
      <c r="BK142" s="184">
        <f>ROUND(I142*H142,2)</f>
        <v>0</v>
      </c>
      <c r="BL142" s="16" t="s">
        <v>130</v>
      </c>
      <c r="BM142" s="183" t="s">
        <v>2134</v>
      </c>
    </row>
    <row r="143" s="2" customFormat="1">
      <c r="A143" s="35"/>
      <c r="B143" s="36"/>
      <c r="C143" s="35"/>
      <c r="D143" s="185" t="s">
        <v>138</v>
      </c>
      <c r="E143" s="35"/>
      <c r="F143" s="186" t="s">
        <v>2133</v>
      </c>
      <c r="G143" s="35"/>
      <c r="H143" s="35"/>
      <c r="I143" s="187"/>
      <c r="J143" s="35"/>
      <c r="K143" s="35"/>
      <c r="L143" s="36"/>
      <c r="M143" s="188"/>
      <c r="N143" s="189"/>
      <c r="O143" s="74"/>
      <c r="P143" s="74"/>
      <c r="Q143" s="74"/>
      <c r="R143" s="74"/>
      <c r="S143" s="74"/>
      <c r="T143" s="75"/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T143" s="16" t="s">
        <v>138</v>
      </c>
      <c r="AU143" s="16" t="s">
        <v>80</v>
      </c>
    </row>
    <row r="144" s="2" customFormat="1" ht="24.15" customHeight="1">
      <c r="A144" s="35"/>
      <c r="B144" s="171"/>
      <c r="C144" s="172" t="s">
        <v>204</v>
      </c>
      <c r="D144" s="172" t="s">
        <v>132</v>
      </c>
      <c r="E144" s="173" t="s">
        <v>2135</v>
      </c>
      <c r="F144" s="174" t="s">
        <v>2136</v>
      </c>
      <c r="G144" s="175" t="s">
        <v>535</v>
      </c>
      <c r="H144" s="176">
        <v>2</v>
      </c>
      <c r="I144" s="177"/>
      <c r="J144" s="178">
        <f>ROUND(I144*H144,2)</f>
        <v>0</v>
      </c>
      <c r="K144" s="174" t="s">
        <v>1</v>
      </c>
      <c r="L144" s="36"/>
      <c r="M144" s="179" t="s">
        <v>1</v>
      </c>
      <c r="N144" s="180" t="s">
        <v>38</v>
      </c>
      <c r="O144" s="74"/>
      <c r="P144" s="181">
        <f>O144*H144</f>
        <v>0</v>
      </c>
      <c r="Q144" s="181">
        <v>0</v>
      </c>
      <c r="R144" s="181">
        <f>Q144*H144</f>
        <v>0</v>
      </c>
      <c r="S144" s="181">
        <v>0</v>
      </c>
      <c r="T144" s="182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183" t="s">
        <v>130</v>
      </c>
      <c r="AT144" s="183" t="s">
        <v>132</v>
      </c>
      <c r="AU144" s="183" t="s">
        <v>80</v>
      </c>
      <c r="AY144" s="16" t="s">
        <v>131</v>
      </c>
      <c r="BE144" s="184">
        <f>IF(N144="základní",J144,0)</f>
        <v>0</v>
      </c>
      <c r="BF144" s="184">
        <f>IF(N144="snížená",J144,0)</f>
        <v>0</v>
      </c>
      <c r="BG144" s="184">
        <f>IF(N144="zákl. přenesená",J144,0)</f>
        <v>0</v>
      </c>
      <c r="BH144" s="184">
        <f>IF(N144="sníž. přenesená",J144,0)</f>
        <v>0</v>
      </c>
      <c r="BI144" s="184">
        <f>IF(N144="nulová",J144,0)</f>
        <v>0</v>
      </c>
      <c r="BJ144" s="16" t="s">
        <v>80</v>
      </c>
      <c r="BK144" s="184">
        <f>ROUND(I144*H144,2)</f>
        <v>0</v>
      </c>
      <c r="BL144" s="16" t="s">
        <v>130</v>
      </c>
      <c r="BM144" s="183" t="s">
        <v>2137</v>
      </c>
    </row>
    <row r="145" s="2" customFormat="1">
      <c r="A145" s="35"/>
      <c r="B145" s="36"/>
      <c r="C145" s="35"/>
      <c r="D145" s="185" t="s">
        <v>138</v>
      </c>
      <c r="E145" s="35"/>
      <c r="F145" s="186" t="s">
        <v>2136</v>
      </c>
      <c r="G145" s="35"/>
      <c r="H145" s="35"/>
      <c r="I145" s="187"/>
      <c r="J145" s="35"/>
      <c r="K145" s="35"/>
      <c r="L145" s="36"/>
      <c r="M145" s="188"/>
      <c r="N145" s="189"/>
      <c r="O145" s="74"/>
      <c r="P145" s="74"/>
      <c r="Q145" s="74"/>
      <c r="R145" s="74"/>
      <c r="S145" s="74"/>
      <c r="T145" s="75"/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T145" s="16" t="s">
        <v>138</v>
      </c>
      <c r="AU145" s="16" t="s">
        <v>80</v>
      </c>
    </row>
    <row r="146" s="2" customFormat="1" ht="24.15" customHeight="1">
      <c r="A146" s="35"/>
      <c r="B146" s="171"/>
      <c r="C146" s="172" t="s">
        <v>208</v>
      </c>
      <c r="D146" s="172" t="s">
        <v>132</v>
      </c>
      <c r="E146" s="173" t="s">
        <v>2138</v>
      </c>
      <c r="F146" s="174" t="s">
        <v>2139</v>
      </c>
      <c r="G146" s="175" t="s">
        <v>535</v>
      </c>
      <c r="H146" s="176">
        <v>1</v>
      </c>
      <c r="I146" s="177"/>
      <c r="J146" s="178">
        <f>ROUND(I146*H146,2)</f>
        <v>0</v>
      </c>
      <c r="K146" s="174" t="s">
        <v>1</v>
      </c>
      <c r="L146" s="36"/>
      <c r="M146" s="179" t="s">
        <v>1</v>
      </c>
      <c r="N146" s="180" t="s">
        <v>38</v>
      </c>
      <c r="O146" s="74"/>
      <c r="P146" s="181">
        <f>O146*H146</f>
        <v>0</v>
      </c>
      <c r="Q146" s="181">
        <v>0</v>
      </c>
      <c r="R146" s="181">
        <f>Q146*H146</f>
        <v>0</v>
      </c>
      <c r="S146" s="181">
        <v>0</v>
      </c>
      <c r="T146" s="182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183" t="s">
        <v>130</v>
      </c>
      <c r="AT146" s="183" t="s">
        <v>132</v>
      </c>
      <c r="AU146" s="183" t="s">
        <v>80</v>
      </c>
      <c r="AY146" s="16" t="s">
        <v>131</v>
      </c>
      <c r="BE146" s="184">
        <f>IF(N146="základní",J146,0)</f>
        <v>0</v>
      </c>
      <c r="BF146" s="184">
        <f>IF(N146="snížená",J146,0)</f>
        <v>0</v>
      </c>
      <c r="BG146" s="184">
        <f>IF(N146="zákl. přenesená",J146,0)</f>
        <v>0</v>
      </c>
      <c r="BH146" s="184">
        <f>IF(N146="sníž. přenesená",J146,0)</f>
        <v>0</v>
      </c>
      <c r="BI146" s="184">
        <f>IF(N146="nulová",J146,0)</f>
        <v>0</v>
      </c>
      <c r="BJ146" s="16" t="s">
        <v>80</v>
      </c>
      <c r="BK146" s="184">
        <f>ROUND(I146*H146,2)</f>
        <v>0</v>
      </c>
      <c r="BL146" s="16" t="s">
        <v>130</v>
      </c>
      <c r="BM146" s="183" t="s">
        <v>2140</v>
      </c>
    </row>
    <row r="147" s="2" customFormat="1">
      <c r="A147" s="35"/>
      <c r="B147" s="36"/>
      <c r="C147" s="35"/>
      <c r="D147" s="185" t="s">
        <v>138</v>
      </c>
      <c r="E147" s="35"/>
      <c r="F147" s="186" t="s">
        <v>2139</v>
      </c>
      <c r="G147" s="35"/>
      <c r="H147" s="35"/>
      <c r="I147" s="187"/>
      <c r="J147" s="35"/>
      <c r="K147" s="35"/>
      <c r="L147" s="36"/>
      <c r="M147" s="188"/>
      <c r="N147" s="189"/>
      <c r="O147" s="74"/>
      <c r="P147" s="74"/>
      <c r="Q147" s="74"/>
      <c r="R147" s="74"/>
      <c r="S147" s="74"/>
      <c r="T147" s="75"/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T147" s="16" t="s">
        <v>138</v>
      </c>
      <c r="AU147" s="16" t="s">
        <v>80</v>
      </c>
    </row>
    <row r="148" s="2" customFormat="1" ht="16.5" customHeight="1">
      <c r="A148" s="35"/>
      <c r="B148" s="171"/>
      <c r="C148" s="172" t="s">
        <v>212</v>
      </c>
      <c r="D148" s="172" t="s">
        <v>132</v>
      </c>
      <c r="E148" s="173" t="s">
        <v>2141</v>
      </c>
      <c r="F148" s="174" t="s">
        <v>2142</v>
      </c>
      <c r="G148" s="175" t="s">
        <v>535</v>
      </c>
      <c r="H148" s="176">
        <v>1</v>
      </c>
      <c r="I148" s="177"/>
      <c r="J148" s="178">
        <f>ROUND(I148*H148,2)</f>
        <v>0</v>
      </c>
      <c r="K148" s="174" t="s">
        <v>1</v>
      </c>
      <c r="L148" s="36"/>
      <c r="M148" s="179" t="s">
        <v>1</v>
      </c>
      <c r="N148" s="180" t="s">
        <v>38</v>
      </c>
      <c r="O148" s="74"/>
      <c r="P148" s="181">
        <f>O148*H148</f>
        <v>0</v>
      </c>
      <c r="Q148" s="181">
        <v>0</v>
      </c>
      <c r="R148" s="181">
        <f>Q148*H148</f>
        <v>0</v>
      </c>
      <c r="S148" s="181">
        <v>0</v>
      </c>
      <c r="T148" s="182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183" t="s">
        <v>130</v>
      </c>
      <c r="AT148" s="183" t="s">
        <v>132</v>
      </c>
      <c r="AU148" s="183" t="s">
        <v>80</v>
      </c>
      <c r="AY148" s="16" t="s">
        <v>131</v>
      </c>
      <c r="BE148" s="184">
        <f>IF(N148="základní",J148,0)</f>
        <v>0</v>
      </c>
      <c r="BF148" s="184">
        <f>IF(N148="snížená",J148,0)</f>
        <v>0</v>
      </c>
      <c r="BG148" s="184">
        <f>IF(N148="zákl. přenesená",J148,0)</f>
        <v>0</v>
      </c>
      <c r="BH148" s="184">
        <f>IF(N148="sníž. přenesená",J148,0)</f>
        <v>0</v>
      </c>
      <c r="BI148" s="184">
        <f>IF(N148="nulová",J148,0)</f>
        <v>0</v>
      </c>
      <c r="BJ148" s="16" t="s">
        <v>80</v>
      </c>
      <c r="BK148" s="184">
        <f>ROUND(I148*H148,2)</f>
        <v>0</v>
      </c>
      <c r="BL148" s="16" t="s">
        <v>130</v>
      </c>
      <c r="BM148" s="183" t="s">
        <v>2143</v>
      </c>
    </row>
    <row r="149" s="2" customFormat="1">
      <c r="A149" s="35"/>
      <c r="B149" s="36"/>
      <c r="C149" s="35"/>
      <c r="D149" s="185" t="s">
        <v>138</v>
      </c>
      <c r="E149" s="35"/>
      <c r="F149" s="186" t="s">
        <v>2142</v>
      </c>
      <c r="G149" s="35"/>
      <c r="H149" s="35"/>
      <c r="I149" s="187"/>
      <c r="J149" s="35"/>
      <c r="K149" s="35"/>
      <c r="L149" s="36"/>
      <c r="M149" s="188"/>
      <c r="N149" s="189"/>
      <c r="O149" s="74"/>
      <c r="P149" s="74"/>
      <c r="Q149" s="74"/>
      <c r="R149" s="74"/>
      <c r="S149" s="74"/>
      <c r="T149" s="75"/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T149" s="16" t="s">
        <v>138</v>
      </c>
      <c r="AU149" s="16" t="s">
        <v>80</v>
      </c>
    </row>
    <row r="150" s="2" customFormat="1" ht="16.5" customHeight="1">
      <c r="A150" s="35"/>
      <c r="B150" s="171"/>
      <c r="C150" s="172" t="s">
        <v>8</v>
      </c>
      <c r="D150" s="172" t="s">
        <v>132</v>
      </c>
      <c r="E150" s="173" t="s">
        <v>2144</v>
      </c>
      <c r="F150" s="174" t="s">
        <v>2145</v>
      </c>
      <c r="G150" s="175" t="s">
        <v>535</v>
      </c>
      <c r="H150" s="176">
        <v>1</v>
      </c>
      <c r="I150" s="177"/>
      <c r="J150" s="178">
        <f>ROUND(I150*H150,2)</f>
        <v>0</v>
      </c>
      <c r="K150" s="174" t="s">
        <v>1</v>
      </c>
      <c r="L150" s="36"/>
      <c r="M150" s="179" t="s">
        <v>1</v>
      </c>
      <c r="N150" s="180" t="s">
        <v>38</v>
      </c>
      <c r="O150" s="74"/>
      <c r="P150" s="181">
        <f>O150*H150</f>
        <v>0</v>
      </c>
      <c r="Q150" s="181">
        <v>0</v>
      </c>
      <c r="R150" s="181">
        <f>Q150*H150</f>
        <v>0</v>
      </c>
      <c r="S150" s="181">
        <v>0</v>
      </c>
      <c r="T150" s="182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183" t="s">
        <v>130</v>
      </c>
      <c r="AT150" s="183" t="s">
        <v>132</v>
      </c>
      <c r="AU150" s="183" t="s">
        <v>80</v>
      </c>
      <c r="AY150" s="16" t="s">
        <v>131</v>
      </c>
      <c r="BE150" s="184">
        <f>IF(N150="základní",J150,0)</f>
        <v>0</v>
      </c>
      <c r="BF150" s="184">
        <f>IF(N150="snížená",J150,0)</f>
        <v>0</v>
      </c>
      <c r="BG150" s="184">
        <f>IF(N150="zákl. přenesená",J150,0)</f>
        <v>0</v>
      </c>
      <c r="BH150" s="184">
        <f>IF(N150="sníž. přenesená",J150,0)</f>
        <v>0</v>
      </c>
      <c r="BI150" s="184">
        <f>IF(N150="nulová",J150,0)</f>
        <v>0</v>
      </c>
      <c r="BJ150" s="16" t="s">
        <v>80</v>
      </c>
      <c r="BK150" s="184">
        <f>ROUND(I150*H150,2)</f>
        <v>0</v>
      </c>
      <c r="BL150" s="16" t="s">
        <v>130</v>
      </c>
      <c r="BM150" s="183" t="s">
        <v>2146</v>
      </c>
    </row>
    <row r="151" s="2" customFormat="1">
      <c r="A151" s="35"/>
      <c r="B151" s="36"/>
      <c r="C151" s="35"/>
      <c r="D151" s="185" t="s">
        <v>138</v>
      </c>
      <c r="E151" s="35"/>
      <c r="F151" s="186" t="s">
        <v>2145</v>
      </c>
      <c r="G151" s="35"/>
      <c r="H151" s="35"/>
      <c r="I151" s="187"/>
      <c r="J151" s="35"/>
      <c r="K151" s="35"/>
      <c r="L151" s="36"/>
      <c r="M151" s="188"/>
      <c r="N151" s="189"/>
      <c r="O151" s="74"/>
      <c r="P151" s="74"/>
      <c r="Q151" s="74"/>
      <c r="R151" s="74"/>
      <c r="S151" s="74"/>
      <c r="T151" s="75"/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T151" s="16" t="s">
        <v>138</v>
      </c>
      <c r="AU151" s="16" t="s">
        <v>80</v>
      </c>
    </row>
    <row r="152" s="2" customFormat="1" ht="16.5" customHeight="1">
      <c r="A152" s="35"/>
      <c r="B152" s="171"/>
      <c r="C152" s="172" t="s">
        <v>219</v>
      </c>
      <c r="D152" s="172" t="s">
        <v>132</v>
      </c>
      <c r="E152" s="173" t="s">
        <v>2147</v>
      </c>
      <c r="F152" s="174" t="s">
        <v>2148</v>
      </c>
      <c r="G152" s="175" t="s">
        <v>535</v>
      </c>
      <c r="H152" s="176">
        <v>1</v>
      </c>
      <c r="I152" s="177"/>
      <c r="J152" s="178">
        <f>ROUND(I152*H152,2)</f>
        <v>0</v>
      </c>
      <c r="K152" s="174" t="s">
        <v>1</v>
      </c>
      <c r="L152" s="36"/>
      <c r="M152" s="179" t="s">
        <v>1</v>
      </c>
      <c r="N152" s="180" t="s">
        <v>38</v>
      </c>
      <c r="O152" s="74"/>
      <c r="P152" s="181">
        <f>O152*H152</f>
        <v>0</v>
      </c>
      <c r="Q152" s="181">
        <v>0</v>
      </c>
      <c r="R152" s="181">
        <f>Q152*H152</f>
        <v>0</v>
      </c>
      <c r="S152" s="181">
        <v>0</v>
      </c>
      <c r="T152" s="182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183" t="s">
        <v>130</v>
      </c>
      <c r="AT152" s="183" t="s">
        <v>132</v>
      </c>
      <c r="AU152" s="183" t="s">
        <v>80</v>
      </c>
      <c r="AY152" s="16" t="s">
        <v>131</v>
      </c>
      <c r="BE152" s="184">
        <f>IF(N152="základní",J152,0)</f>
        <v>0</v>
      </c>
      <c r="BF152" s="184">
        <f>IF(N152="snížená",J152,0)</f>
        <v>0</v>
      </c>
      <c r="BG152" s="184">
        <f>IF(N152="zákl. přenesená",J152,0)</f>
        <v>0</v>
      </c>
      <c r="BH152" s="184">
        <f>IF(N152="sníž. přenesená",J152,0)</f>
        <v>0</v>
      </c>
      <c r="BI152" s="184">
        <f>IF(N152="nulová",J152,0)</f>
        <v>0</v>
      </c>
      <c r="BJ152" s="16" t="s">
        <v>80</v>
      </c>
      <c r="BK152" s="184">
        <f>ROUND(I152*H152,2)</f>
        <v>0</v>
      </c>
      <c r="BL152" s="16" t="s">
        <v>130</v>
      </c>
      <c r="BM152" s="183" t="s">
        <v>2149</v>
      </c>
    </row>
    <row r="153" s="2" customFormat="1">
      <c r="A153" s="35"/>
      <c r="B153" s="36"/>
      <c r="C153" s="35"/>
      <c r="D153" s="185" t="s">
        <v>138</v>
      </c>
      <c r="E153" s="35"/>
      <c r="F153" s="186" t="s">
        <v>2148</v>
      </c>
      <c r="G153" s="35"/>
      <c r="H153" s="35"/>
      <c r="I153" s="187"/>
      <c r="J153" s="35"/>
      <c r="K153" s="35"/>
      <c r="L153" s="36"/>
      <c r="M153" s="188"/>
      <c r="N153" s="189"/>
      <c r="O153" s="74"/>
      <c r="P153" s="74"/>
      <c r="Q153" s="74"/>
      <c r="R153" s="74"/>
      <c r="S153" s="74"/>
      <c r="T153" s="75"/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T153" s="16" t="s">
        <v>138</v>
      </c>
      <c r="AU153" s="16" t="s">
        <v>80</v>
      </c>
    </row>
    <row r="154" s="2" customFormat="1" ht="16.5" customHeight="1">
      <c r="A154" s="35"/>
      <c r="B154" s="171"/>
      <c r="C154" s="172" t="s">
        <v>532</v>
      </c>
      <c r="D154" s="172" t="s">
        <v>132</v>
      </c>
      <c r="E154" s="173" t="s">
        <v>2150</v>
      </c>
      <c r="F154" s="174" t="s">
        <v>2151</v>
      </c>
      <c r="G154" s="175" t="s">
        <v>535</v>
      </c>
      <c r="H154" s="176">
        <v>4</v>
      </c>
      <c r="I154" s="177"/>
      <c r="J154" s="178">
        <f>ROUND(I154*H154,2)</f>
        <v>0</v>
      </c>
      <c r="K154" s="174" t="s">
        <v>1</v>
      </c>
      <c r="L154" s="36"/>
      <c r="M154" s="179" t="s">
        <v>1</v>
      </c>
      <c r="N154" s="180" t="s">
        <v>38</v>
      </c>
      <c r="O154" s="74"/>
      <c r="P154" s="181">
        <f>O154*H154</f>
        <v>0</v>
      </c>
      <c r="Q154" s="181">
        <v>0</v>
      </c>
      <c r="R154" s="181">
        <f>Q154*H154</f>
        <v>0</v>
      </c>
      <c r="S154" s="181">
        <v>0</v>
      </c>
      <c r="T154" s="182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183" t="s">
        <v>130</v>
      </c>
      <c r="AT154" s="183" t="s">
        <v>132</v>
      </c>
      <c r="AU154" s="183" t="s">
        <v>80</v>
      </c>
      <c r="AY154" s="16" t="s">
        <v>131</v>
      </c>
      <c r="BE154" s="184">
        <f>IF(N154="základní",J154,0)</f>
        <v>0</v>
      </c>
      <c r="BF154" s="184">
        <f>IF(N154="snížená",J154,0)</f>
        <v>0</v>
      </c>
      <c r="BG154" s="184">
        <f>IF(N154="zákl. přenesená",J154,0)</f>
        <v>0</v>
      </c>
      <c r="BH154" s="184">
        <f>IF(N154="sníž. přenesená",J154,0)</f>
        <v>0</v>
      </c>
      <c r="BI154" s="184">
        <f>IF(N154="nulová",J154,0)</f>
        <v>0</v>
      </c>
      <c r="BJ154" s="16" t="s">
        <v>80</v>
      </c>
      <c r="BK154" s="184">
        <f>ROUND(I154*H154,2)</f>
        <v>0</v>
      </c>
      <c r="BL154" s="16" t="s">
        <v>130</v>
      </c>
      <c r="BM154" s="183" t="s">
        <v>2152</v>
      </c>
    </row>
    <row r="155" s="2" customFormat="1">
      <c r="A155" s="35"/>
      <c r="B155" s="36"/>
      <c r="C155" s="35"/>
      <c r="D155" s="185" t="s">
        <v>138</v>
      </c>
      <c r="E155" s="35"/>
      <c r="F155" s="186" t="s">
        <v>2151</v>
      </c>
      <c r="G155" s="35"/>
      <c r="H155" s="35"/>
      <c r="I155" s="187"/>
      <c r="J155" s="35"/>
      <c r="K155" s="35"/>
      <c r="L155" s="36"/>
      <c r="M155" s="188"/>
      <c r="N155" s="189"/>
      <c r="O155" s="74"/>
      <c r="P155" s="74"/>
      <c r="Q155" s="74"/>
      <c r="R155" s="74"/>
      <c r="S155" s="74"/>
      <c r="T155" s="75"/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T155" s="16" t="s">
        <v>138</v>
      </c>
      <c r="AU155" s="16" t="s">
        <v>80</v>
      </c>
    </row>
    <row r="156" s="2" customFormat="1" ht="24.15" customHeight="1">
      <c r="A156" s="35"/>
      <c r="B156" s="171"/>
      <c r="C156" s="172" t="s">
        <v>544</v>
      </c>
      <c r="D156" s="172" t="s">
        <v>132</v>
      </c>
      <c r="E156" s="173" t="s">
        <v>2153</v>
      </c>
      <c r="F156" s="174" t="s">
        <v>2154</v>
      </c>
      <c r="G156" s="175" t="s">
        <v>535</v>
      </c>
      <c r="H156" s="176">
        <v>1</v>
      </c>
      <c r="I156" s="177"/>
      <c r="J156" s="178">
        <f>ROUND(I156*H156,2)</f>
        <v>0</v>
      </c>
      <c r="K156" s="174" t="s">
        <v>1</v>
      </c>
      <c r="L156" s="36"/>
      <c r="M156" s="179" t="s">
        <v>1</v>
      </c>
      <c r="N156" s="180" t="s">
        <v>38</v>
      </c>
      <c r="O156" s="74"/>
      <c r="P156" s="181">
        <f>O156*H156</f>
        <v>0</v>
      </c>
      <c r="Q156" s="181">
        <v>0</v>
      </c>
      <c r="R156" s="181">
        <f>Q156*H156</f>
        <v>0</v>
      </c>
      <c r="S156" s="181">
        <v>0</v>
      </c>
      <c r="T156" s="182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183" t="s">
        <v>130</v>
      </c>
      <c r="AT156" s="183" t="s">
        <v>132</v>
      </c>
      <c r="AU156" s="183" t="s">
        <v>80</v>
      </c>
      <c r="AY156" s="16" t="s">
        <v>131</v>
      </c>
      <c r="BE156" s="184">
        <f>IF(N156="základní",J156,0)</f>
        <v>0</v>
      </c>
      <c r="BF156" s="184">
        <f>IF(N156="snížená",J156,0)</f>
        <v>0</v>
      </c>
      <c r="BG156" s="184">
        <f>IF(N156="zákl. přenesená",J156,0)</f>
        <v>0</v>
      </c>
      <c r="BH156" s="184">
        <f>IF(N156="sníž. přenesená",J156,0)</f>
        <v>0</v>
      </c>
      <c r="BI156" s="184">
        <f>IF(N156="nulová",J156,0)</f>
        <v>0</v>
      </c>
      <c r="BJ156" s="16" t="s">
        <v>80</v>
      </c>
      <c r="BK156" s="184">
        <f>ROUND(I156*H156,2)</f>
        <v>0</v>
      </c>
      <c r="BL156" s="16" t="s">
        <v>130</v>
      </c>
      <c r="BM156" s="183" t="s">
        <v>2155</v>
      </c>
    </row>
    <row r="157" s="2" customFormat="1">
      <c r="A157" s="35"/>
      <c r="B157" s="36"/>
      <c r="C157" s="35"/>
      <c r="D157" s="185" t="s">
        <v>138</v>
      </c>
      <c r="E157" s="35"/>
      <c r="F157" s="186" t="s">
        <v>2154</v>
      </c>
      <c r="G157" s="35"/>
      <c r="H157" s="35"/>
      <c r="I157" s="187"/>
      <c r="J157" s="35"/>
      <c r="K157" s="35"/>
      <c r="L157" s="36"/>
      <c r="M157" s="188"/>
      <c r="N157" s="189"/>
      <c r="O157" s="74"/>
      <c r="P157" s="74"/>
      <c r="Q157" s="74"/>
      <c r="R157" s="74"/>
      <c r="S157" s="74"/>
      <c r="T157" s="75"/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T157" s="16" t="s">
        <v>138</v>
      </c>
      <c r="AU157" s="16" t="s">
        <v>80</v>
      </c>
    </row>
    <row r="158" s="2" customFormat="1" ht="24.15" customHeight="1">
      <c r="A158" s="35"/>
      <c r="B158" s="171"/>
      <c r="C158" s="172" t="s">
        <v>550</v>
      </c>
      <c r="D158" s="172" t="s">
        <v>132</v>
      </c>
      <c r="E158" s="173" t="s">
        <v>2156</v>
      </c>
      <c r="F158" s="174" t="s">
        <v>2157</v>
      </c>
      <c r="G158" s="175" t="s">
        <v>434</v>
      </c>
      <c r="H158" s="176">
        <v>280</v>
      </c>
      <c r="I158" s="177"/>
      <c r="J158" s="178">
        <f>ROUND(I158*H158,2)</f>
        <v>0</v>
      </c>
      <c r="K158" s="174" t="s">
        <v>1</v>
      </c>
      <c r="L158" s="36"/>
      <c r="M158" s="179" t="s">
        <v>1</v>
      </c>
      <c r="N158" s="180" t="s">
        <v>38</v>
      </c>
      <c r="O158" s="74"/>
      <c r="P158" s="181">
        <f>O158*H158</f>
        <v>0</v>
      </c>
      <c r="Q158" s="181">
        <v>0</v>
      </c>
      <c r="R158" s="181">
        <f>Q158*H158</f>
        <v>0</v>
      </c>
      <c r="S158" s="181">
        <v>0</v>
      </c>
      <c r="T158" s="182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183" t="s">
        <v>130</v>
      </c>
      <c r="AT158" s="183" t="s">
        <v>132</v>
      </c>
      <c r="AU158" s="183" t="s">
        <v>80</v>
      </c>
      <c r="AY158" s="16" t="s">
        <v>131</v>
      </c>
      <c r="BE158" s="184">
        <f>IF(N158="základní",J158,0)</f>
        <v>0</v>
      </c>
      <c r="BF158" s="184">
        <f>IF(N158="snížená",J158,0)</f>
        <v>0</v>
      </c>
      <c r="BG158" s="184">
        <f>IF(N158="zákl. přenesená",J158,0)</f>
        <v>0</v>
      </c>
      <c r="BH158" s="184">
        <f>IF(N158="sníž. přenesená",J158,0)</f>
        <v>0</v>
      </c>
      <c r="BI158" s="184">
        <f>IF(N158="nulová",J158,0)</f>
        <v>0</v>
      </c>
      <c r="BJ158" s="16" t="s">
        <v>80</v>
      </c>
      <c r="BK158" s="184">
        <f>ROUND(I158*H158,2)</f>
        <v>0</v>
      </c>
      <c r="BL158" s="16" t="s">
        <v>130</v>
      </c>
      <c r="BM158" s="183" t="s">
        <v>2158</v>
      </c>
    </row>
    <row r="159" s="2" customFormat="1">
      <c r="A159" s="35"/>
      <c r="B159" s="36"/>
      <c r="C159" s="35"/>
      <c r="D159" s="185" t="s">
        <v>138</v>
      </c>
      <c r="E159" s="35"/>
      <c r="F159" s="186" t="s">
        <v>2157</v>
      </c>
      <c r="G159" s="35"/>
      <c r="H159" s="35"/>
      <c r="I159" s="187"/>
      <c r="J159" s="35"/>
      <c r="K159" s="35"/>
      <c r="L159" s="36"/>
      <c r="M159" s="188"/>
      <c r="N159" s="189"/>
      <c r="O159" s="74"/>
      <c r="P159" s="74"/>
      <c r="Q159" s="74"/>
      <c r="R159" s="74"/>
      <c r="S159" s="74"/>
      <c r="T159" s="75"/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T159" s="16" t="s">
        <v>138</v>
      </c>
      <c r="AU159" s="16" t="s">
        <v>80</v>
      </c>
    </row>
    <row r="160" s="2" customFormat="1" ht="33" customHeight="1">
      <c r="A160" s="35"/>
      <c r="B160" s="171"/>
      <c r="C160" s="172" t="s">
        <v>556</v>
      </c>
      <c r="D160" s="172" t="s">
        <v>132</v>
      </c>
      <c r="E160" s="173" t="s">
        <v>2159</v>
      </c>
      <c r="F160" s="174" t="s">
        <v>2160</v>
      </c>
      <c r="G160" s="175" t="s">
        <v>535</v>
      </c>
      <c r="H160" s="176">
        <v>2</v>
      </c>
      <c r="I160" s="177"/>
      <c r="J160" s="178">
        <f>ROUND(I160*H160,2)</f>
        <v>0</v>
      </c>
      <c r="K160" s="174" t="s">
        <v>1</v>
      </c>
      <c r="L160" s="36"/>
      <c r="M160" s="179" t="s">
        <v>1</v>
      </c>
      <c r="N160" s="180" t="s">
        <v>38</v>
      </c>
      <c r="O160" s="74"/>
      <c r="P160" s="181">
        <f>O160*H160</f>
        <v>0</v>
      </c>
      <c r="Q160" s="181">
        <v>0</v>
      </c>
      <c r="R160" s="181">
        <f>Q160*H160</f>
        <v>0</v>
      </c>
      <c r="S160" s="181">
        <v>0</v>
      </c>
      <c r="T160" s="182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183" t="s">
        <v>130</v>
      </c>
      <c r="AT160" s="183" t="s">
        <v>132</v>
      </c>
      <c r="AU160" s="183" t="s">
        <v>80</v>
      </c>
      <c r="AY160" s="16" t="s">
        <v>131</v>
      </c>
      <c r="BE160" s="184">
        <f>IF(N160="základní",J160,0)</f>
        <v>0</v>
      </c>
      <c r="BF160" s="184">
        <f>IF(N160="snížená",J160,0)</f>
        <v>0</v>
      </c>
      <c r="BG160" s="184">
        <f>IF(N160="zákl. přenesená",J160,0)</f>
        <v>0</v>
      </c>
      <c r="BH160" s="184">
        <f>IF(N160="sníž. přenesená",J160,0)</f>
        <v>0</v>
      </c>
      <c r="BI160" s="184">
        <f>IF(N160="nulová",J160,0)</f>
        <v>0</v>
      </c>
      <c r="BJ160" s="16" t="s">
        <v>80</v>
      </c>
      <c r="BK160" s="184">
        <f>ROUND(I160*H160,2)</f>
        <v>0</v>
      </c>
      <c r="BL160" s="16" t="s">
        <v>130</v>
      </c>
      <c r="BM160" s="183" t="s">
        <v>2161</v>
      </c>
    </row>
    <row r="161" s="2" customFormat="1">
      <c r="A161" s="35"/>
      <c r="B161" s="36"/>
      <c r="C161" s="35"/>
      <c r="D161" s="185" t="s">
        <v>138</v>
      </c>
      <c r="E161" s="35"/>
      <c r="F161" s="186" t="s">
        <v>2160</v>
      </c>
      <c r="G161" s="35"/>
      <c r="H161" s="35"/>
      <c r="I161" s="187"/>
      <c r="J161" s="35"/>
      <c r="K161" s="35"/>
      <c r="L161" s="36"/>
      <c r="M161" s="188"/>
      <c r="N161" s="189"/>
      <c r="O161" s="74"/>
      <c r="P161" s="74"/>
      <c r="Q161" s="74"/>
      <c r="R161" s="74"/>
      <c r="S161" s="74"/>
      <c r="T161" s="75"/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T161" s="16" t="s">
        <v>138</v>
      </c>
      <c r="AU161" s="16" t="s">
        <v>80</v>
      </c>
    </row>
    <row r="162" s="2" customFormat="1" ht="21.75" customHeight="1">
      <c r="A162" s="35"/>
      <c r="B162" s="171"/>
      <c r="C162" s="172" t="s">
        <v>7</v>
      </c>
      <c r="D162" s="172" t="s">
        <v>132</v>
      </c>
      <c r="E162" s="173" t="s">
        <v>2162</v>
      </c>
      <c r="F162" s="174" t="s">
        <v>2163</v>
      </c>
      <c r="G162" s="175" t="s">
        <v>535</v>
      </c>
      <c r="H162" s="176">
        <v>12</v>
      </c>
      <c r="I162" s="177"/>
      <c r="J162" s="178">
        <f>ROUND(I162*H162,2)</f>
        <v>0</v>
      </c>
      <c r="K162" s="174" t="s">
        <v>1</v>
      </c>
      <c r="L162" s="36"/>
      <c r="M162" s="179" t="s">
        <v>1</v>
      </c>
      <c r="N162" s="180" t="s">
        <v>38</v>
      </c>
      <c r="O162" s="74"/>
      <c r="P162" s="181">
        <f>O162*H162</f>
        <v>0</v>
      </c>
      <c r="Q162" s="181">
        <v>0</v>
      </c>
      <c r="R162" s="181">
        <f>Q162*H162</f>
        <v>0</v>
      </c>
      <c r="S162" s="181">
        <v>0</v>
      </c>
      <c r="T162" s="182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183" t="s">
        <v>130</v>
      </c>
      <c r="AT162" s="183" t="s">
        <v>132</v>
      </c>
      <c r="AU162" s="183" t="s">
        <v>80</v>
      </c>
      <c r="AY162" s="16" t="s">
        <v>131</v>
      </c>
      <c r="BE162" s="184">
        <f>IF(N162="základní",J162,0)</f>
        <v>0</v>
      </c>
      <c r="BF162" s="184">
        <f>IF(N162="snížená",J162,0)</f>
        <v>0</v>
      </c>
      <c r="BG162" s="184">
        <f>IF(N162="zákl. přenesená",J162,0)</f>
        <v>0</v>
      </c>
      <c r="BH162" s="184">
        <f>IF(N162="sníž. přenesená",J162,0)</f>
        <v>0</v>
      </c>
      <c r="BI162" s="184">
        <f>IF(N162="nulová",J162,0)</f>
        <v>0</v>
      </c>
      <c r="BJ162" s="16" t="s">
        <v>80</v>
      </c>
      <c r="BK162" s="184">
        <f>ROUND(I162*H162,2)</f>
        <v>0</v>
      </c>
      <c r="BL162" s="16" t="s">
        <v>130</v>
      </c>
      <c r="BM162" s="183" t="s">
        <v>2164</v>
      </c>
    </row>
    <row r="163" s="2" customFormat="1">
      <c r="A163" s="35"/>
      <c r="B163" s="36"/>
      <c r="C163" s="35"/>
      <c r="D163" s="185" t="s">
        <v>138</v>
      </c>
      <c r="E163" s="35"/>
      <c r="F163" s="186" t="s">
        <v>2163</v>
      </c>
      <c r="G163" s="35"/>
      <c r="H163" s="35"/>
      <c r="I163" s="187"/>
      <c r="J163" s="35"/>
      <c r="K163" s="35"/>
      <c r="L163" s="36"/>
      <c r="M163" s="188"/>
      <c r="N163" s="189"/>
      <c r="O163" s="74"/>
      <c r="P163" s="74"/>
      <c r="Q163" s="74"/>
      <c r="R163" s="74"/>
      <c r="S163" s="74"/>
      <c r="T163" s="75"/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T163" s="16" t="s">
        <v>138</v>
      </c>
      <c r="AU163" s="16" t="s">
        <v>80</v>
      </c>
    </row>
    <row r="164" s="2" customFormat="1" ht="24.15" customHeight="1">
      <c r="A164" s="35"/>
      <c r="B164" s="171"/>
      <c r="C164" s="172" t="s">
        <v>572</v>
      </c>
      <c r="D164" s="172" t="s">
        <v>132</v>
      </c>
      <c r="E164" s="173" t="s">
        <v>2165</v>
      </c>
      <c r="F164" s="174" t="s">
        <v>2166</v>
      </c>
      <c r="G164" s="175" t="s">
        <v>535</v>
      </c>
      <c r="H164" s="176">
        <v>4</v>
      </c>
      <c r="I164" s="177"/>
      <c r="J164" s="178">
        <f>ROUND(I164*H164,2)</f>
        <v>0</v>
      </c>
      <c r="K164" s="174" t="s">
        <v>1</v>
      </c>
      <c r="L164" s="36"/>
      <c r="M164" s="179" t="s">
        <v>1</v>
      </c>
      <c r="N164" s="180" t="s">
        <v>38</v>
      </c>
      <c r="O164" s="74"/>
      <c r="P164" s="181">
        <f>O164*H164</f>
        <v>0</v>
      </c>
      <c r="Q164" s="181">
        <v>0</v>
      </c>
      <c r="R164" s="181">
        <f>Q164*H164</f>
        <v>0</v>
      </c>
      <c r="S164" s="181">
        <v>0</v>
      </c>
      <c r="T164" s="182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183" t="s">
        <v>130</v>
      </c>
      <c r="AT164" s="183" t="s">
        <v>132</v>
      </c>
      <c r="AU164" s="183" t="s">
        <v>80</v>
      </c>
      <c r="AY164" s="16" t="s">
        <v>131</v>
      </c>
      <c r="BE164" s="184">
        <f>IF(N164="základní",J164,0)</f>
        <v>0</v>
      </c>
      <c r="BF164" s="184">
        <f>IF(N164="snížená",J164,0)</f>
        <v>0</v>
      </c>
      <c r="BG164" s="184">
        <f>IF(N164="zákl. přenesená",J164,0)</f>
        <v>0</v>
      </c>
      <c r="BH164" s="184">
        <f>IF(N164="sníž. přenesená",J164,0)</f>
        <v>0</v>
      </c>
      <c r="BI164" s="184">
        <f>IF(N164="nulová",J164,0)</f>
        <v>0</v>
      </c>
      <c r="BJ164" s="16" t="s">
        <v>80</v>
      </c>
      <c r="BK164" s="184">
        <f>ROUND(I164*H164,2)</f>
        <v>0</v>
      </c>
      <c r="BL164" s="16" t="s">
        <v>130</v>
      </c>
      <c r="BM164" s="183" t="s">
        <v>2167</v>
      </c>
    </row>
    <row r="165" s="2" customFormat="1">
      <c r="A165" s="35"/>
      <c r="B165" s="36"/>
      <c r="C165" s="35"/>
      <c r="D165" s="185" t="s">
        <v>138</v>
      </c>
      <c r="E165" s="35"/>
      <c r="F165" s="186" t="s">
        <v>2166</v>
      </c>
      <c r="G165" s="35"/>
      <c r="H165" s="35"/>
      <c r="I165" s="187"/>
      <c r="J165" s="35"/>
      <c r="K165" s="35"/>
      <c r="L165" s="36"/>
      <c r="M165" s="188"/>
      <c r="N165" s="189"/>
      <c r="O165" s="74"/>
      <c r="P165" s="74"/>
      <c r="Q165" s="74"/>
      <c r="R165" s="74"/>
      <c r="S165" s="74"/>
      <c r="T165" s="75"/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T165" s="16" t="s">
        <v>138</v>
      </c>
      <c r="AU165" s="16" t="s">
        <v>80</v>
      </c>
    </row>
    <row r="166" s="2" customFormat="1" ht="24.15" customHeight="1">
      <c r="A166" s="35"/>
      <c r="B166" s="171"/>
      <c r="C166" s="172" t="s">
        <v>580</v>
      </c>
      <c r="D166" s="172" t="s">
        <v>132</v>
      </c>
      <c r="E166" s="173" t="s">
        <v>2168</v>
      </c>
      <c r="F166" s="174" t="s">
        <v>2169</v>
      </c>
      <c r="G166" s="175" t="s">
        <v>535</v>
      </c>
      <c r="H166" s="176">
        <v>9</v>
      </c>
      <c r="I166" s="177"/>
      <c r="J166" s="178">
        <f>ROUND(I166*H166,2)</f>
        <v>0</v>
      </c>
      <c r="K166" s="174" t="s">
        <v>1</v>
      </c>
      <c r="L166" s="36"/>
      <c r="M166" s="179" t="s">
        <v>1</v>
      </c>
      <c r="N166" s="180" t="s">
        <v>38</v>
      </c>
      <c r="O166" s="74"/>
      <c r="P166" s="181">
        <f>O166*H166</f>
        <v>0</v>
      </c>
      <c r="Q166" s="181">
        <v>0</v>
      </c>
      <c r="R166" s="181">
        <f>Q166*H166</f>
        <v>0</v>
      </c>
      <c r="S166" s="181">
        <v>0</v>
      </c>
      <c r="T166" s="182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183" t="s">
        <v>130</v>
      </c>
      <c r="AT166" s="183" t="s">
        <v>132</v>
      </c>
      <c r="AU166" s="183" t="s">
        <v>80</v>
      </c>
      <c r="AY166" s="16" t="s">
        <v>131</v>
      </c>
      <c r="BE166" s="184">
        <f>IF(N166="základní",J166,0)</f>
        <v>0</v>
      </c>
      <c r="BF166" s="184">
        <f>IF(N166="snížená",J166,0)</f>
        <v>0</v>
      </c>
      <c r="BG166" s="184">
        <f>IF(N166="zákl. přenesená",J166,0)</f>
        <v>0</v>
      </c>
      <c r="BH166" s="184">
        <f>IF(N166="sníž. přenesená",J166,0)</f>
        <v>0</v>
      </c>
      <c r="BI166" s="184">
        <f>IF(N166="nulová",J166,0)</f>
        <v>0</v>
      </c>
      <c r="BJ166" s="16" t="s">
        <v>80</v>
      </c>
      <c r="BK166" s="184">
        <f>ROUND(I166*H166,2)</f>
        <v>0</v>
      </c>
      <c r="BL166" s="16" t="s">
        <v>130</v>
      </c>
      <c r="BM166" s="183" t="s">
        <v>2170</v>
      </c>
    </row>
    <row r="167" s="2" customFormat="1">
      <c r="A167" s="35"/>
      <c r="B167" s="36"/>
      <c r="C167" s="35"/>
      <c r="D167" s="185" t="s">
        <v>138</v>
      </c>
      <c r="E167" s="35"/>
      <c r="F167" s="186" t="s">
        <v>2169</v>
      </c>
      <c r="G167" s="35"/>
      <c r="H167" s="35"/>
      <c r="I167" s="187"/>
      <c r="J167" s="35"/>
      <c r="K167" s="35"/>
      <c r="L167" s="36"/>
      <c r="M167" s="188"/>
      <c r="N167" s="189"/>
      <c r="O167" s="74"/>
      <c r="P167" s="74"/>
      <c r="Q167" s="74"/>
      <c r="R167" s="74"/>
      <c r="S167" s="74"/>
      <c r="T167" s="75"/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T167" s="16" t="s">
        <v>138</v>
      </c>
      <c r="AU167" s="16" t="s">
        <v>80</v>
      </c>
    </row>
    <row r="168" s="2" customFormat="1" ht="24.15" customHeight="1">
      <c r="A168" s="35"/>
      <c r="B168" s="171"/>
      <c r="C168" s="172" t="s">
        <v>592</v>
      </c>
      <c r="D168" s="172" t="s">
        <v>132</v>
      </c>
      <c r="E168" s="173" t="s">
        <v>2171</v>
      </c>
      <c r="F168" s="174" t="s">
        <v>2172</v>
      </c>
      <c r="G168" s="175" t="s">
        <v>2173</v>
      </c>
      <c r="H168" s="176">
        <v>82</v>
      </c>
      <c r="I168" s="177"/>
      <c r="J168" s="178">
        <f>ROUND(I168*H168,2)</f>
        <v>0</v>
      </c>
      <c r="K168" s="174" t="s">
        <v>1</v>
      </c>
      <c r="L168" s="36"/>
      <c r="M168" s="179" t="s">
        <v>1</v>
      </c>
      <c r="N168" s="180" t="s">
        <v>38</v>
      </c>
      <c r="O168" s="74"/>
      <c r="P168" s="181">
        <f>O168*H168</f>
        <v>0</v>
      </c>
      <c r="Q168" s="181">
        <v>0</v>
      </c>
      <c r="R168" s="181">
        <f>Q168*H168</f>
        <v>0</v>
      </c>
      <c r="S168" s="181">
        <v>0</v>
      </c>
      <c r="T168" s="182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183" t="s">
        <v>130</v>
      </c>
      <c r="AT168" s="183" t="s">
        <v>132</v>
      </c>
      <c r="AU168" s="183" t="s">
        <v>80</v>
      </c>
      <c r="AY168" s="16" t="s">
        <v>131</v>
      </c>
      <c r="BE168" s="184">
        <f>IF(N168="základní",J168,0)</f>
        <v>0</v>
      </c>
      <c r="BF168" s="184">
        <f>IF(N168="snížená",J168,0)</f>
        <v>0</v>
      </c>
      <c r="BG168" s="184">
        <f>IF(N168="zákl. přenesená",J168,0)</f>
        <v>0</v>
      </c>
      <c r="BH168" s="184">
        <f>IF(N168="sníž. přenesená",J168,0)</f>
        <v>0</v>
      </c>
      <c r="BI168" s="184">
        <f>IF(N168="nulová",J168,0)</f>
        <v>0</v>
      </c>
      <c r="BJ168" s="16" t="s">
        <v>80</v>
      </c>
      <c r="BK168" s="184">
        <f>ROUND(I168*H168,2)</f>
        <v>0</v>
      </c>
      <c r="BL168" s="16" t="s">
        <v>130</v>
      </c>
      <c r="BM168" s="183" t="s">
        <v>2174</v>
      </c>
    </row>
    <row r="169" s="2" customFormat="1">
      <c r="A169" s="35"/>
      <c r="B169" s="36"/>
      <c r="C169" s="35"/>
      <c r="D169" s="185" t="s">
        <v>138</v>
      </c>
      <c r="E169" s="35"/>
      <c r="F169" s="186" t="s">
        <v>2172</v>
      </c>
      <c r="G169" s="35"/>
      <c r="H169" s="35"/>
      <c r="I169" s="187"/>
      <c r="J169" s="35"/>
      <c r="K169" s="35"/>
      <c r="L169" s="36"/>
      <c r="M169" s="188"/>
      <c r="N169" s="189"/>
      <c r="O169" s="74"/>
      <c r="P169" s="74"/>
      <c r="Q169" s="74"/>
      <c r="R169" s="74"/>
      <c r="S169" s="74"/>
      <c r="T169" s="75"/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T169" s="16" t="s">
        <v>138</v>
      </c>
      <c r="AU169" s="16" t="s">
        <v>80</v>
      </c>
    </row>
    <row r="170" s="11" customFormat="1" ht="25.92" customHeight="1">
      <c r="A170" s="11"/>
      <c r="B170" s="160"/>
      <c r="C170" s="11"/>
      <c r="D170" s="161" t="s">
        <v>72</v>
      </c>
      <c r="E170" s="162" t="s">
        <v>2175</v>
      </c>
      <c r="F170" s="162" t="s">
        <v>2176</v>
      </c>
      <c r="G170" s="11"/>
      <c r="H170" s="11"/>
      <c r="I170" s="163"/>
      <c r="J170" s="164">
        <f>BK170</f>
        <v>0</v>
      </c>
      <c r="K170" s="11"/>
      <c r="L170" s="160"/>
      <c r="M170" s="165"/>
      <c r="N170" s="166"/>
      <c r="O170" s="166"/>
      <c r="P170" s="167">
        <f>SUM(P171:P186)</f>
        <v>0</v>
      </c>
      <c r="Q170" s="166"/>
      <c r="R170" s="167">
        <f>SUM(R171:R186)</f>
        <v>0</v>
      </c>
      <c r="S170" s="166"/>
      <c r="T170" s="168">
        <f>SUM(T171:T186)</f>
        <v>0</v>
      </c>
      <c r="U170" s="11"/>
      <c r="V170" s="11"/>
      <c r="W170" s="11"/>
      <c r="X170" s="11"/>
      <c r="Y170" s="11"/>
      <c r="Z170" s="11"/>
      <c r="AA170" s="11"/>
      <c r="AB170" s="11"/>
      <c r="AC170" s="11"/>
      <c r="AD170" s="11"/>
      <c r="AE170" s="11"/>
      <c r="AR170" s="161" t="s">
        <v>130</v>
      </c>
      <c r="AT170" s="169" t="s">
        <v>72</v>
      </c>
      <c r="AU170" s="169" t="s">
        <v>73</v>
      </c>
      <c r="AY170" s="161" t="s">
        <v>131</v>
      </c>
      <c r="BK170" s="170">
        <f>SUM(BK171:BK186)</f>
        <v>0</v>
      </c>
    </row>
    <row r="171" s="2" customFormat="1" ht="16.5" customHeight="1">
      <c r="A171" s="35"/>
      <c r="B171" s="171"/>
      <c r="C171" s="172" t="s">
        <v>602</v>
      </c>
      <c r="D171" s="172" t="s">
        <v>132</v>
      </c>
      <c r="E171" s="173" t="s">
        <v>2177</v>
      </c>
      <c r="F171" s="174" t="s">
        <v>2178</v>
      </c>
      <c r="G171" s="175" t="s">
        <v>2179</v>
      </c>
      <c r="H171" s="176">
        <v>1</v>
      </c>
      <c r="I171" s="177"/>
      <c r="J171" s="178">
        <f>ROUND(I171*H171,2)</f>
        <v>0</v>
      </c>
      <c r="K171" s="174" t="s">
        <v>1</v>
      </c>
      <c r="L171" s="36"/>
      <c r="M171" s="179" t="s">
        <v>1</v>
      </c>
      <c r="N171" s="180" t="s">
        <v>38</v>
      </c>
      <c r="O171" s="74"/>
      <c r="P171" s="181">
        <f>O171*H171</f>
        <v>0</v>
      </c>
      <c r="Q171" s="181">
        <v>0</v>
      </c>
      <c r="R171" s="181">
        <f>Q171*H171</f>
        <v>0</v>
      </c>
      <c r="S171" s="181">
        <v>0</v>
      </c>
      <c r="T171" s="182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183" t="s">
        <v>130</v>
      </c>
      <c r="AT171" s="183" t="s">
        <v>132</v>
      </c>
      <c r="AU171" s="183" t="s">
        <v>80</v>
      </c>
      <c r="AY171" s="16" t="s">
        <v>131</v>
      </c>
      <c r="BE171" s="184">
        <f>IF(N171="základní",J171,0)</f>
        <v>0</v>
      </c>
      <c r="BF171" s="184">
        <f>IF(N171="snížená",J171,0)</f>
        <v>0</v>
      </c>
      <c r="BG171" s="184">
        <f>IF(N171="zákl. přenesená",J171,0)</f>
        <v>0</v>
      </c>
      <c r="BH171" s="184">
        <f>IF(N171="sníž. přenesená",J171,0)</f>
        <v>0</v>
      </c>
      <c r="BI171" s="184">
        <f>IF(N171="nulová",J171,0)</f>
        <v>0</v>
      </c>
      <c r="BJ171" s="16" t="s">
        <v>80</v>
      </c>
      <c r="BK171" s="184">
        <f>ROUND(I171*H171,2)</f>
        <v>0</v>
      </c>
      <c r="BL171" s="16" t="s">
        <v>130</v>
      </c>
      <c r="BM171" s="183" t="s">
        <v>2180</v>
      </c>
    </row>
    <row r="172" s="2" customFormat="1">
      <c r="A172" s="35"/>
      <c r="B172" s="36"/>
      <c r="C172" s="35"/>
      <c r="D172" s="185" t="s">
        <v>138</v>
      </c>
      <c r="E172" s="35"/>
      <c r="F172" s="186" t="s">
        <v>2178</v>
      </c>
      <c r="G172" s="35"/>
      <c r="H172" s="35"/>
      <c r="I172" s="187"/>
      <c r="J172" s="35"/>
      <c r="K172" s="35"/>
      <c r="L172" s="36"/>
      <c r="M172" s="188"/>
      <c r="N172" s="189"/>
      <c r="O172" s="74"/>
      <c r="P172" s="74"/>
      <c r="Q172" s="74"/>
      <c r="R172" s="74"/>
      <c r="S172" s="74"/>
      <c r="T172" s="75"/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T172" s="16" t="s">
        <v>138</v>
      </c>
      <c r="AU172" s="16" t="s">
        <v>80</v>
      </c>
    </row>
    <row r="173" s="2" customFormat="1" ht="16.5" customHeight="1">
      <c r="A173" s="35"/>
      <c r="B173" s="171"/>
      <c r="C173" s="172" t="s">
        <v>613</v>
      </c>
      <c r="D173" s="172" t="s">
        <v>132</v>
      </c>
      <c r="E173" s="173" t="s">
        <v>2181</v>
      </c>
      <c r="F173" s="174" t="s">
        <v>2182</v>
      </c>
      <c r="G173" s="175" t="s">
        <v>535</v>
      </c>
      <c r="H173" s="176">
        <v>2</v>
      </c>
      <c r="I173" s="177"/>
      <c r="J173" s="178">
        <f>ROUND(I173*H173,2)</f>
        <v>0</v>
      </c>
      <c r="K173" s="174" t="s">
        <v>1</v>
      </c>
      <c r="L173" s="36"/>
      <c r="M173" s="179" t="s">
        <v>1</v>
      </c>
      <c r="N173" s="180" t="s">
        <v>38</v>
      </c>
      <c r="O173" s="74"/>
      <c r="P173" s="181">
        <f>O173*H173</f>
        <v>0</v>
      </c>
      <c r="Q173" s="181">
        <v>0</v>
      </c>
      <c r="R173" s="181">
        <f>Q173*H173</f>
        <v>0</v>
      </c>
      <c r="S173" s="181">
        <v>0</v>
      </c>
      <c r="T173" s="182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183" t="s">
        <v>130</v>
      </c>
      <c r="AT173" s="183" t="s">
        <v>132</v>
      </c>
      <c r="AU173" s="183" t="s">
        <v>80</v>
      </c>
      <c r="AY173" s="16" t="s">
        <v>131</v>
      </c>
      <c r="BE173" s="184">
        <f>IF(N173="základní",J173,0)</f>
        <v>0</v>
      </c>
      <c r="BF173" s="184">
        <f>IF(N173="snížená",J173,0)</f>
        <v>0</v>
      </c>
      <c r="BG173" s="184">
        <f>IF(N173="zákl. přenesená",J173,0)</f>
        <v>0</v>
      </c>
      <c r="BH173" s="184">
        <f>IF(N173="sníž. přenesená",J173,0)</f>
        <v>0</v>
      </c>
      <c r="BI173" s="184">
        <f>IF(N173="nulová",J173,0)</f>
        <v>0</v>
      </c>
      <c r="BJ173" s="16" t="s">
        <v>80</v>
      </c>
      <c r="BK173" s="184">
        <f>ROUND(I173*H173,2)</f>
        <v>0</v>
      </c>
      <c r="BL173" s="16" t="s">
        <v>130</v>
      </c>
      <c r="BM173" s="183" t="s">
        <v>2183</v>
      </c>
    </row>
    <row r="174" s="2" customFormat="1">
      <c r="A174" s="35"/>
      <c r="B174" s="36"/>
      <c r="C174" s="35"/>
      <c r="D174" s="185" t="s">
        <v>138</v>
      </c>
      <c r="E174" s="35"/>
      <c r="F174" s="186" t="s">
        <v>2182</v>
      </c>
      <c r="G174" s="35"/>
      <c r="H174" s="35"/>
      <c r="I174" s="187"/>
      <c r="J174" s="35"/>
      <c r="K174" s="35"/>
      <c r="L174" s="36"/>
      <c r="M174" s="188"/>
      <c r="N174" s="189"/>
      <c r="O174" s="74"/>
      <c r="P174" s="74"/>
      <c r="Q174" s="74"/>
      <c r="R174" s="74"/>
      <c r="S174" s="74"/>
      <c r="T174" s="75"/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T174" s="16" t="s">
        <v>138</v>
      </c>
      <c r="AU174" s="16" t="s">
        <v>80</v>
      </c>
    </row>
    <row r="175" s="2" customFormat="1" ht="24.15" customHeight="1">
      <c r="A175" s="35"/>
      <c r="B175" s="171"/>
      <c r="C175" s="172" t="s">
        <v>622</v>
      </c>
      <c r="D175" s="172" t="s">
        <v>132</v>
      </c>
      <c r="E175" s="173" t="s">
        <v>2184</v>
      </c>
      <c r="F175" s="174" t="s">
        <v>2185</v>
      </c>
      <c r="G175" s="175" t="s">
        <v>535</v>
      </c>
      <c r="H175" s="176">
        <v>6</v>
      </c>
      <c r="I175" s="177"/>
      <c r="J175" s="178">
        <f>ROUND(I175*H175,2)</f>
        <v>0</v>
      </c>
      <c r="K175" s="174" t="s">
        <v>1</v>
      </c>
      <c r="L175" s="36"/>
      <c r="M175" s="179" t="s">
        <v>1</v>
      </c>
      <c r="N175" s="180" t="s">
        <v>38</v>
      </c>
      <c r="O175" s="74"/>
      <c r="P175" s="181">
        <f>O175*H175</f>
        <v>0</v>
      </c>
      <c r="Q175" s="181">
        <v>0</v>
      </c>
      <c r="R175" s="181">
        <f>Q175*H175</f>
        <v>0</v>
      </c>
      <c r="S175" s="181">
        <v>0</v>
      </c>
      <c r="T175" s="182">
        <f>S175*H175</f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183" t="s">
        <v>130</v>
      </c>
      <c r="AT175" s="183" t="s">
        <v>132</v>
      </c>
      <c r="AU175" s="183" t="s">
        <v>80</v>
      </c>
      <c r="AY175" s="16" t="s">
        <v>131</v>
      </c>
      <c r="BE175" s="184">
        <f>IF(N175="základní",J175,0)</f>
        <v>0</v>
      </c>
      <c r="BF175" s="184">
        <f>IF(N175="snížená",J175,0)</f>
        <v>0</v>
      </c>
      <c r="BG175" s="184">
        <f>IF(N175="zákl. přenesená",J175,0)</f>
        <v>0</v>
      </c>
      <c r="BH175" s="184">
        <f>IF(N175="sníž. přenesená",J175,0)</f>
        <v>0</v>
      </c>
      <c r="BI175" s="184">
        <f>IF(N175="nulová",J175,0)</f>
        <v>0</v>
      </c>
      <c r="BJ175" s="16" t="s">
        <v>80</v>
      </c>
      <c r="BK175" s="184">
        <f>ROUND(I175*H175,2)</f>
        <v>0</v>
      </c>
      <c r="BL175" s="16" t="s">
        <v>130</v>
      </c>
      <c r="BM175" s="183" t="s">
        <v>2186</v>
      </c>
    </row>
    <row r="176" s="2" customFormat="1">
      <c r="A176" s="35"/>
      <c r="B176" s="36"/>
      <c r="C176" s="35"/>
      <c r="D176" s="185" t="s">
        <v>138</v>
      </c>
      <c r="E176" s="35"/>
      <c r="F176" s="186" t="s">
        <v>2185</v>
      </c>
      <c r="G176" s="35"/>
      <c r="H176" s="35"/>
      <c r="I176" s="187"/>
      <c r="J176" s="35"/>
      <c r="K176" s="35"/>
      <c r="L176" s="36"/>
      <c r="M176" s="188"/>
      <c r="N176" s="189"/>
      <c r="O176" s="74"/>
      <c r="P176" s="74"/>
      <c r="Q176" s="74"/>
      <c r="R176" s="74"/>
      <c r="S176" s="74"/>
      <c r="T176" s="75"/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T176" s="16" t="s">
        <v>138</v>
      </c>
      <c r="AU176" s="16" t="s">
        <v>80</v>
      </c>
    </row>
    <row r="177" s="2" customFormat="1" ht="16.5" customHeight="1">
      <c r="A177" s="35"/>
      <c r="B177" s="171"/>
      <c r="C177" s="172" t="s">
        <v>635</v>
      </c>
      <c r="D177" s="172" t="s">
        <v>132</v>
      </c>
      <c r="E177" s="173" t="s">
        <v>2187</v>
      </c>
      <c r="F177" s="174" t="s">
        <v>2188</v>
      </c>
      <c r="G177" s="175" t="s">
        <v>535</v>
      </c>
      <c r="H177" s="176">
        <v>1</v>
      </c>
      <c r="I177" s="177"/>
      <c r="J177" s="178">
        <f>ROUND(I177*H177,2)</f>
        <v>0</v>
      </c>
      <c r="K177" s="174" t="s">
        <v>1</v>
      </c>
      <c r="L177" s="36"/>
      <c r="M177" s="179" t="s">
        <v>1</v>
      </c>
      <c r="N177" s="180" t="s">
        <v>38</v>
      </c>
      <c r="O177" s="74"/>
      <c r="P177" s="181">
        <f>O177*H177</f>
        <v>0</v>
      </c>
      <c r="Q177" s="181">
        <v>0</v>
      </c>
      <c r="R177" s="181">
        <f>Q177*H177</f>
        <v>0</v>
      </c>
      <c r="S177" s="181">
        <v>0</v>
      </c>
      <c r="T177" s="182">
        <f>S177*H177</f>
        <v>0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183" t="s">
        <v>130</v>
      </c>
      <c r="AT177" s="183" t="s">
        <v>132</v>
      </c>
      <c r="AU177" s="183" t="s">
        <v>80</v>
      </c>
      <c r="AY177" s="16" t="s">
        <v>131</v>
      </c>
      <c r="BE177" s="184">
        <f>IF(N177="základní",J177,0)</f>
        <v>0</v>
      </c>
      <c r="BF177" s="184">
        <f>IF(N177="snížená",J177,0)</f>
        <v>0</v>
      </c>
      <c r="BG177" s="184">
        <f>IF(N177="zákl. přenesená",J177,0)</f>
        <v>0</v>
      </c>
      <c r="BH177" s="184">
        <f>IF(N177="sníž. přenesená",J177,0)</f>
        <v>0</v>
      </c>
      <c r="BI177" s="184">
        <f>IF(N177="nulová",J177,0)</f>
        <v>0</v>
      </c>
      <c r="BJ177" s="16" t="s">
        <v>80</v>
      </c>
      <c r="BK177" s="184">
        <f>ROUND(I177*H177,2)</f>
        <v>0</v>
      </c>
      <c r="BL177" s="16" t="s">
        <v>130</v>
      </c>
      <c r="BM177" s="183" t="s">
        <v>2189</v>
      </c>
    </row>
    <row r="178" s="2" customFormat="1">
      <c r="A178" s="35"/>
      <c r="B178" s="36"/>
      <c r="C178" s="35"/>
      <c r="D178" s="185" t="s">
        <v>138</v>
      </c>
      <c r="E178" s="35"/>
      <c r="F178" s="186" t="s">
        <v>2188</v>
      </c>
      <c r="G178" s="35"/>
      <c r="H178" s="35"/>
      <c r="I178" s="187"/>
      <c r="J178" s="35"/>
      <c r="K178" s="35"/>
      <c r="L178" s="36"/>
      <c r="M178" s="188"/>
      <c r="N178" s="189"/>
      <c r="O178" s="74"/>
      <c r="P178" s="74"/>
      <c r="Q178" s="74"/>
      <c r="R178" s="74"/>
      <c r="S178" s="74"/>
      <c r="T178" s="75"/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T178" s="16" t="s">
        <v>138</v>
      </c>
      <c r="AU178" s="16" t="s">
        <v>80</v>
      </c>
    </row>
    <row r="179" s="2" customFormat="1" ht="16.5" customHeight="1">
      <c r="A179" s="35"/>
      <c r="B179" s="171"/>
      <c r="C179" s="172" t="s">
        <v>646</v>
      </c>
      <c r="D179" s="172" t="s">
        <v>132</v>
      </c>
      <c r="E179" s="173" t="s">
        <v>2190</v>
      </c>
      <c r="F179" s="174" t="s">
        <v>2191</v>
      </c>
      <c r="G179" s="175" t="s">
        <v>535</v>
      </c>
      <c r="H179" s="176">
        <v>1</v>
      </c>
      <c r="I179" s="177"/>
      <c r="J179" s="178">
        <f>ROUND(I179*H179,2)</f>
        <v>0</v>
      </c>
      <c r="K179" s="174" t="s">
        <v>1</v>
      </c>
      <c r="L179" s="36"/>
      <c r="M179" s="179" t="s">
        <v>1</v>
      </c>
      <c r="N179" s="180" t="s">
        <v>38</v>
      </c>
      <c r="O179" s="74"/>
      <c r="P179" s="181">
        <f>O179*H179</f>
        <v>0</v>
      </c>
      <c r="Q179" s="181">
        <v>0</v>
      </c>
      <c r="R179" s="181">
        <f>Q179*H179</f>
        <v>0</v>
      </c>
      <c r="S179" s="181">
        <v>0</v>
      </c>
      <c r="T179" s="182">
        <f>S179*H179</f>
        <v>0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183" t="s">
        <v>130</v>
      </c>
      <c r="AT179" s="183" t="s">
        <v>132</v>
      </c>
      <c r="AU179" s="183" t="s">
        <v>80</v>
      </c>
      <c r="AY179" s="16" t="s">
        <v>131</v>
      </c>
      <c r="BE179" s="184">
        <f>IF(N179="základní",J179,0)</f>
        <v>0</v>
      </c>
      <c r="BF179" s="184">
        <f>IF(N179="snížená",J179,0)</f>
        <v>0</v>
      </c>
      <c r="BG179" s="184">
        <f>IF(N179="zákl. přenesená",J179,0)</f>
        <v>0</v>
      </c>
      <c r="BH179" s="184">
        <f>IF(N179="sníž. přenesená",J179,0)</f>
        <v>0</v>
      </c>
      <c r="BI179" s="184">
        <f>IF(N179="nulová",J179,0)</f>
        <v>0</v>
      </c>
      <c r="BJ179" s="16" t="s">
        <v>80</v>
      </c>
      <c r="BK179" s="184">
        <f>ROUND(I179*H179,2)</f>
        <v>0</v>
      </c>
      <c r="BL179" s="16" t="s">
        <v>130</v>
      </c>
      <c r="BM179" s="183" t="s">
        <v>2192</v>
      </c>
    </row>
    <row r="180" s="2" customFormat="1">
      <c r="A180" s="35"/>
      <c r="B180" s="36"/>
      <c r="C180" s="35"/>
      <c r="D180" s="185" t="s">
        <v>138</v>
      </c>
      <c r="E180" s="35"/>
      <c r="F180" s="186" t="s">
        <v>2191</v>
      </c>
      <c r="G180" s="35"/>
      <c r="H180" s="35"/>
      <c r="I180" s="187"/>
      <c r="J180" s="35"/>
      <c r="K180" s="35"/>
      <c r="L180" s="36"/>
      <c r="M180" s="188"/>
      <c r="N180" s="189"/>
      <c r="O180" s="74"/>
      <c r="P180" s="74"/>
      <c r="Q180" s="74"/>
      <c r="R180" s="74"/>
      <c r="S180" s="74"/>
      <c r="T180" s="75"/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T180" s="16" t="s">
        <v>138</v>
      </c>
      <c r="AU180" s="16" t="s">
        <v>80</v>
      </c>
    </row>
    <row r="181" s="2" customFormat="1" ht="16.5" customHeight="1">
      <c r="A181" s="35"/>
      <c r="B181" s="171"/>
      <c r="C181" s="172" t="s">
        <v>656</v>
      </c>
      <c r="D181" s="172" t="s">
        <v>132</v>
      </c>
      <c r="E181" s="173" t="s">
        <v>2193</v>
      </c>
      <c r="F181" s="174" t="s">
        <v>2194</v>
      </c>
      <c r="G181" s="175" t="s">
        <v>535</v>
      </c>
      <c r="H181" s="176">
        <v>1</v>
      </c>
      <c r="I181" s="177"/>
      <c r="J181" s="178">
        <f>ROUND(I181*H181,2)</f>
        <v>0</v>
      </c>
      <c r="K181" s="174" t="s">
        <v>1</v>
      </c>
      <c r="L181" s="36"/>
      <c r="M181" s="179" t="s">
        <v>1</v>
      </c>
      <c r="N181" s="180" t="s">
        <v>38</v>
      </c>
      <c r="O181" s="74"/>
      <c r="P181" s="181">
        <f>O181*H181</f>
        <v>0</v>
      </c>
      <c r="Q181" s="181">
        <v>0</v>
      </c>
      <c r="R181" s="181">
        <f>Q181*H181</f>
        <v>0</v>
      </c>
      <c r="S181" s="181">
        <v>0</v>
      </c>
      <c r="T181" s="182">
        <f>S181*H181</f>
        <v>0</v>
      </c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183" t="s">
        <v>130</v>
      </c>
      <c r="AT181" s="183" t="s">
        <v>132</v>
      </c>
      <c r="AU181" s="183" t="s">
        <v>80</v>
      </c>
      <c r="AY181" s="16" t="s">
        <v>131</v>
      </c>
      <c r="BE181" s="184">
        <f>IF(N181="základní",J181,0)</f>
        <v>0</v>
      </c>
      <c r="BF181" s="184">
        <f>IF(N181="snížená",J181,0)</f>
        <v>0</v>
      </c>
      <c r="BG181" s="184">
        <f>IF(N181="zákl. přenesená",J181,0)</f>
        <v>0</v>
      </c>
      <c r="BH181" s="184">
        <f>IF(N181="sníž. přenesená",J181,0)</f>
        <v>0</v>
      </c>
      <c r="BI181" s="184">
        <f>IF(N181="nulová",J181,0)</f>
        <v>0</v>
      </c>
      <c r="BJ181" s="16" t="s">
        <v>80</v>
      </c>
      <c r="BK181" s="184">
        <f>ROUND(I181*H181,2)</f>
        <v>0</v>
      </c>
      <c r="BL181" s="16" t="s">
        <v>130</v>
      </c>
      <c r="BM181" s="183" t="s">
        <v>2195</v>
      </c>
    </row>
    <row r="182" s="2" customFormat="1">
      <c r="A182" s="35"/>
      <c r="B182" s="36"/>
      <c r="C182" s="35"/>
      <c r="D182" s="185" t="s">
        <v>138</v>
      </c>
      <c r="E182" s="35"/>
      <c r="F182" s="186" t="s">
        <v>2194</v>
      </c>
      <c r="G182" s="35"/>
      <c r="H182" s="35"/>
      <c r="I182" s="187"/>
      <c r="J182" s="35"/>
      <c r="K182" s="35"/>
      <c r="L182" s="36"/>
      <c r="M182" s="188"/>
      <c r="N182" s="189"/>
      <c r="O182" s="74"/>
      <c r="P182" s="74"/>
      <c r="Q182" s="74"/>
      <c r="R182" s="74"/>
      <c r="S182" s="74"/>
      <c r="T182" s="75"/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T182" s="16" t="s">
        <v>138</v>
      </c>
      <c r="AU182" s="16" t="s">
        <v>80</v>
      </c>
    </row>
    <row r="183" s="2" customFormat="1" ht="16.5" customHeight="1">
      <c r="A183" s="35"/>
      <c r="B183" s="171"/>
      <c r="C183" s="172" t="s">
        <v>238</v>
      </c>
      <c r="D183" s="172" t="s">
        <v>132</v>
      </c>
      <c r="E183" s="173" t="s">
        <v>2196</v>
      </c>
      <c r="F183" s="174" t="s">
        <v>2197</v>
      </c>
      <c r="G183" s="175" t="s">
        <v>2173</v>
      </c>
      <c r="H183" s="176">
        <v>17</v>
      </c>
      <c r="I183" s="177"/>
      <c r="J183" s="178">
        <f>ROUND(I183*H183,2)</f>
        <v>0</v>
      </c>
      <c r="K183" s="174" t="s">
        <v>1</v>
      </c>
      <c r="L183" s="36"/>
      <c r="M183" s="179" t="s">
        <v>1</v>
      </c>
      <c r="N183" s="180" t="s">
        <v>38</v>
      </c>
      <c r="O183" s="74"/>
      <c r="P183" s="181">
        <f>O183*H183</f>
        <v>0</v>
      </c>
      <c r="Q183" s="181">
        <v>0</v>
      </c>
      <c r="R183" s="181">
        <f>Q183*H183</f>
        <v>0</v>
      </c>
      <c r="S183" s="181">
        <v>0</v>
      </c>
      <c r="T183" s="182">
        <f>S183*H183</f>
        <v>0</v>
      </c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183" t="s">
        <v>130</v>
      </c>
      <c r="AT183" s="183" t="s">
        <v>132</v>
      </c>
      <c r="AU183" s="183" t="s">
        <v>80</v>
      </c>
      <c r="AY183" s="16" t="s">
        <v>131</v>
      </c>
      <c r="BE183" s="184">
        <f>IF(N183="základní",J183,0)</f>
        <v>0</v>
      </c>
      <c r="BF183" s="184">
        <f>IF(N183="snížená",J183,0)</f>
        <v>0</v>
      </c>
      <c r="BG183" s="184">
        <f>IF(N183="zákl. přenesená",J183,0)</f>
        <v>0</v>
      </c>
      <c r="BH183" s="184">
        <f>IF(N183="sníž. přenesená",J183,0)</f>
        <v>0</v>
      </c>
      <c r="BI183" s="184">
        <f>IF(N183="nulová",J183,0)</f>
        <v>0</v>
      </c>
      <c r="BJ183" s="16" t="s">
        <v>80</v>
      </c>
      <c r="BK183" s="184">
        <f>ROUND(I183*H183,2)</f>
        <v>0</v>
      </c>
      <c r="BL183" s="16" t="s">
        <v>130</v>
      </c>
      <c r="BM183" s="183" t="s">
        <v>2198</v>
      </c>
    </row>
    <row r="184" s="2" customFormat="1">
      <c r="A184" s="35"/>
      <c r="B184" s="36"/>
      <c r="C184" s="35"/>
      <c r="D184" s="185" t="s">
        <v>138</v>
      </c>
      <c r="E184" s="35"/>
      <c r="F184" s="186" t="s">
        <v>2197</v>
      </c>
      <c r="G184" s="35"/>
      <c r="H184" s="35"/>
      <c r="I184" s="187"/>
      <c r="J184" s="35"/>
      <c r="K184" s="35"/>
      <c r="L184" s="36"/>
      <c r="M184" s="188"/>
      <c r="N184" s="189"/>
      <c r="O184" s="74"/>
      <c r="P184" s="74"/>
      <c r="Q184" s="74"/>
      <c r="R184" s="74"/>
      <c r="S184" s="74"/>
      <c r="T184" s="75"/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T184" s="16" t="s">
        <v>138</v>
      </c>
      <c r="AU184" s="16" t="s">
        <v>80</v>
      </c>
    </row>
    <row r="185" s="2" customFormat="1" ht="16.5" customHeight="1">
      <c r="A185" s="35"/>
      <c r="B185" s="171"/>
      <c r="C185" s="172" t="s">
        <v>669</v>
      </c>
      <c r="D185" s="172" t="s">
        <v>132</v>
      </c>
      <c r="E185" s="173" t="s">
        <v>2199</v>
      </c>
      <c r="F185" s="174" t="s">
        <v>2200</v>
      </c>
      <c r="G185" s="175" t="s">
        <v>2173</v>
      </c>
      <c r="H185" s="176">
        <v>28</v>
      </c>
      <c r="I185" s="177"/>
      <c r="J185" s="178">
        <f>ROUND(I185*H185,2)</f>
        <v>0</v>
      </c>
      <c r="K185" s="174" t="s">
        <v>1</v>
      </c>
      <c r="L185" s="36"/>
      <c r="M185" s="179" t="s">
        <v>1</v>
      </c>
      <c r="N185" s="180" t="s">
        <v>38</v>
      </c>
      <c r="O185" s="74"/>
      <c r="P185" s="181">
        <f>O185*H185</f>
        <v>0</v>
      </c>
      <c r="Q185" s="181">
        <v>0</v>
      </c>
      <c r="R185" s="181">
        <f>Q185*H185</f>
        <v>0</v>
      </c>
      <c r="S185" s="181">
        <v>0</v>
      </c>
      <c r="T185" s="182">
        <f>S185*H185</f>
        <v>0</v>
      </c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R185" s="183" t="s">
        <v>130</v>
      </c>
      <c r="AT185" s="183" t="s">
        <v>132</v>
      </c>
      <c r="AU185" s="183" t="s">
        <v>80</v>
      </c>
      <c r="AY185" s="16" t="s">
        <v>131</v>
      </c>
      <c r="BE185" s="184">
        <f>IF(N185="základní",J185,0)</f>
        <v>0</v>
      </c>
      <c r="BF185" s="184">
        <f>IF(N185="snížená",J185,0)</f>
        <v>0</v>
      </c>
      <c r="BG185" s="184">
        <f>IF(N185="zákl. přenesená",J185,0)</f>
        <v>0</v>
      </c>
      <c r="BH185" s="184">
        <f>IF(N185="sníž. přenesená",J185,0)</f>
        <v>0</v>
      </c>
      <c r="BI185" s="184">
        <f>IF(N185="nulová",J185,0)</f>
        <v>0</v>
      </c>
      <c r="BJ185" s="16" t="s">
        <v>80</v>
      </c>
      <c r="BK185" s="184">
        <f>ROUND(I185*H185,2)</f>
        <v>0</v>
      </c>
      <c r="BL185" s="16" t="s">
        <v>130</v>
      </c>
      <c r="BM185" s="183" t="s">
        <v>2201</v>
      </c>
    </row>
    <row r="186" s="2" customFormat="1">
      <c r="A186" s="35"/>
      <c r="B186" s="36"/>
      <c r="C186" s="35"/>
      <c r="D186" s="185" t="s">
        <v>138</v>
      </c>
      <c r="E186" s="35"/>
      <c r="F186" s="186" t="s">
        <v>2200</v>
      </c>
      <c r="G186" s="35"/>
      <c r="H186" s="35"/>
      <c r="I186" s="187"/>
      <c r="J186" s="35"/>
      <c r="K186" s="35"/>
      <c r="L186" s="36"/>
      <c r="M186" s="188"/>
      <c r="N186" s="189"/>
      <c r="O186" s="74"/>
      <c r="P186" s="74"/>
      <c r="Q186" s="74"/>
      <c r="R186" s="74"/>
      <c r="S186" s="74"/>
      <c r="T186" s="75"/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T186" s="16" t="s">
        <v>138</v>
      </c>
      <c r="AU186" s="16" t="s">
        <v>80</v>
      </c>
    </row>
    <row r="187" s="11" customFormat="1" ht="25.92" customHeight="1">
      <c r="A187" s="11"/>
      <c r="B187" s="160"/>
      <c r="C187" s="11"/>
      <c r="D187" s="161" t="s">
        <v>72</v>
      </c>
      <c r="E187" s="162" t="s">
        <v>2202</v>
      </c>
      <c r="F187" s="162" t="s">
        <v>2203</v>
      </c>
      <c r="G187" s="11"/>
      <c r="H187" s="11"/>
      <c r="I187" s="163"/>
      <c r="J187" s="164">
        <f>BK187</f>
        <v>0</v>
      </c>
      <c r="K187" s="11"/>
      <c r="L187" s="160"/>
      <c r="M187" s="165"/>
      <c r="N187" s="166"/>
      <c r="O187" s="166"/>
      <c r="P187" s="167">
        <f>SUM(P188:P213)</f>
        <v>0</v>
      </c>
      <c r="Q187" s="166"/>
      <c r="R187" s="167">
        <f>SUM(R188:R213)</f>
        <v>0</v>
      </c>
      <c r="S187" s="166"/>
      <c r="T187" s="168">
        <f>SUM(T188:T213)</f>
        <v>0</v>
      </c>
      <c r="U187" s="11"/>
      <c r="V187" s="11"/>
      <c r="W187" s="11"/>
      <c r="X187" s="11"/>
      <c r="Y187" s="11"/>
      <c r="Z187" s="11"/>
      <c r="AA187" s="11"/>
      <c r="AB187" s="11"/>
      <c r="AC187" s="11"/>
      <c r="AD187" s="11"/>
      <c r="AE187" s="11"/>
      <c r="AR187" s="161" t="s">
        <v>130</v>
      </c>
      <c r="AT187" s="169" t="s">
        <v>72</v>
      </c>
      <c r="AU187" s="169" t="s">
        <v>73</v>
      </c>
      <c r="AY187" s="161" t="s">
        <v>131</v>
      </c>
      <c r="BK187" s="170">
        <f>SUM(BK188:BK213)</f>
        <v>0</v>
      </c>
    </row>
    <row r="188" s="2" customFormat="1" ht="21.75" customHeight="1">
      <c r="A188" s="35"/>
      <c r="B188" s="171"/>
      <c r="C188" s="172" t="s">
        <v>680</v>
      </c>
      <c r="D188" s="172" t="s">
        <v>132</v>
      </c>
      <c r="E188" s="173" t="s">
        <v>2204</v>
      </c>
      <c r="F188" s="174" t="s">
        <v>2205</v>
      </c>
      <c r="G188" s="175" t="s">
        <v>535</v>
      </c>
      <c r="H188" s="176">
        <v>1</v>
      </c>
      <c r="I188" s="177"/>
      <c r="J188" s="178">
        <f>ROUND(I188*H188,2)</f>
        <v>0</v>
      </c>
      <c r="K188" s="174" t="s">
        <v>1</v>
      </c>
      <c r="L188" s="36"/>
      <c r="M188" s="179" t="s">
        <v>1</v>
      </c>
      <c r="N188" s="180" t="s">
        <v>38</v>
      </c>
      <c r="O188" s="74"/>
      <c r="P188" s="181">
        <f>O188*H188</f>
        <v>0</v>
      </c>
      <c r="Q188" s="181">
        <v>0</v>
      </c>
      <c r="R188" s="181">
        <f>Q188*H188</f>
        <v>0</v>
      </c>
      <c r="S188" s="181">
        <v>0</v>
      </c>
      <c r="T188" s="182">
        <f>S188*H188</f>
        <v>0</v>
      </c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R188" s="183" t="s">
        <v>130</v>
      </c>
      <c r="AT188" s="183" t="s">
        <v>132</v>
      </c>
      <c r="AU188" s="183" t="s">
        <v>80</v>
      </c>
      <c r="AY188" s="16" t="s">
        <v>131</v>
      </c>
      <c r="BE188" s="184">
        <f>IF(N188="základní",J188,0)</f>
        <v>0</v>
      </c>
      <c r="BF188" s="184">
        <f>IF(N188="snížená",J188,0)</f>
        <v>0</v>
      </c>
      <c r="BG188" s="184">
        <f>IF(N188="zákl. přenesená",J188,0)</f>
        <v>0</v>
      </c>
      <c r="BH188" s="184">
        <f>IF(N188="sníž. přenesená",J188,0)</f>
        <v>0</v>
      </c>
      <c r="BI188" s="184">
        <f>IF(N188="nulová",J188,0)</f>
        <v>0</v>
      </c>
      <c r="BJ188" s="16" t="s">
        <v>80</v>
      </c>
      <c r="BK188" s="184">
        <f>ROUND(I188*H188,2)</f>
        <v>0</v>
      </c>
      <c r="BL188" s="16" t="s">
        <v>130</v>
      </c>
      <c r="BM188" s="183" t="s">
        <v>2206</v>
      </c>
    </row>
    <row r="189" s="2" customFormat="1">
      <c r="A189" s="35"/>
      <c r="B189" s="36"/>
      <c r="C189" s="35"/>
      <c r="D189" s="185" t="s">
        <v>138</v>
      </c>
      <c r="E189" s="35"/>
      <c r="F189" s="186" t="s">
        <v>2205</v>
      </c>
      <c r="G189" s="35"/>
      <c r="H189" s="35"/>
      <c r="I189" s="187"/>
      <c r="J189" s="35"/>
      <c r="K189" s="35"/>
      <c r="L189" s="36"/>
      <c r="M189" s="188"/>
      <c r="N189" s="189"/>
      <c r="O189" s="74"/>
      <c r="P189" s="74"/>
      <c r="Q189" s="74"/>
      <c r="R189" s="74"/>
      <c r="S189" s="74"/>
      <c r="T189" s="75"/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T189" s="16" t="s">
        <v>138</v>
      </c>
      <c r="AU189" s="16" t="s">
        <v>80</v>
      </c>
    </row>
    <row r="190" s="2" customFormat="1" ht="16.5" customHeight="1">
      <c r="A190" s="35"/>
      <c r="B190" s="171"/>
      <c r="C190" s="172" t="s">
        <v>688</v>
      </c>
      <c r="D190" s="172" t="s">
        <v>132</v>
      </c>
      <c r="E190" s="173" t="s">
        <v>2207</v>
      </c>
      <c r="F190" s="174" t="s">
        <v>2208</v>
      </c>
      <c r="G190" s="175" t="s">
        <v>535</v>
      </c>
      <c r="H190" s="176">
        <v>8</v>
      </c>
      <c r="I190" s="177"/>
      <c r="J190" s="178">
        <f>ROUND(I190*H190,2)</f>
        <v>0</v>
      </c>
      <c r="K190" s="174" t="s">
        <v>1</v>
      </c>
      <c r="L190" s="36"/>
      <c r="M190" s="179" t="s">
        <v>1</v>
      </c>
      <c r="N190" s="180" t="s">
        <v>38</v>
      </c>
      <c r="O190" s="74"/>
      <c r="P190" s="181">
        <f>O190*H190</f>
        <v>0</v>
      </c>
      <c r="Q190" s="181">
        <v>0</v>
      </c>
      <c r="R190" s="181">
        <f>Q190*H190</f>
        <v>0</v>
      </c>
      <c r="S190" s="181">
        <v>0</v>
      </c>
      <c r="T190" s="182">
        <f>S190*H190</f>
        <v>0</v>
      </c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R190" s="183" t="s">
        <v>130</v>
      </c>
      <c r="AT190" s="183" t="s">
        <v>132</v>
      </c>
      <c r="AU190" s="183" t="s">
        <v>80</v>
      </c>
      <c r="AY190" s="16" t="s">
        <v>131</v>
      </c>
      <c r="BE190" s="184">
        <f>IF(N190="základní",J190,0)</f>
        <v>0</v>
      </c>
      <c r="BF190" s="184">
        <f>IF(N190="snížená",J190,0)</f>
        <v>0</v>
      </c>
      <c r="BG190" s="184">
        <f>IF(N190="zákl. přenesená",J190,0)</f>
        <v>0</v>
      </c>
      <c r="BH190" s="184">
        <f>IF(N190="sníž. přenesená",J190,0)</f>
        <v>0</v>
      </c>
      <c r="BI190" s="184">
        <f>IF(N190="nulová",J190,0)</f>
        <v>0</v>
      </c>
      <c r="BJ190" s="16" t="s">
        <v>80</v>
      </c>
      <c r="BK190" s="184">
        <f>ROUND(I190*H190,2)</f>
        <v>0</v>
      </c>
      <c r="BL190" s="16" t="s">
        <v>130</v>
      </c>
      <c r="BM190" s="183" t="s">
        <v>2209</v>
      </c>
    </row>
    <row r="191" s="2" customFormat="1">
      <c r="A191" s="35"/>
      <c r="B191" s="36"/>
      <c r="C191" s="35"/>
      <c r="D191" s="185" t="s">
        <v>138</v>
      </c>
      <c r="E191" s="35"/>
      <c r="F191" s="186" t="s">
        <v>2208</v>
      </c>
      <c r="G191" s="35"/>
      <c r="H191" s="35"/>
      <c r="I191" s="187"/>
      <c r="J191" s="35"/>
      <c r="K191" s="35"/>
      <c r="L191" s="36"/>
      <c r="M191" s="188"/>
      <c r="N191" s="189"/>
      <c r="O191" s="74"/>
      <c r="P191" s="74"/>
      <c r="Q191" s="74"/>
      <c r="R191" s="74"/>
      <c r="S191" s="74"/>
      <c r="T191" s="75"/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T191" s="16" t="s">
        <v>138</v>
      </c>
      <c r="AU191" s="16" t="s">
        <v>80</v>
      </c>
    </row>
    <row r="192" s="2" customFormat="1" ht="24.15" customHeight="1">
      <c r="A192" s="35"/>
      <c r="B192" s="171"/>
      <c r="C192" s="172" t="s">
        <v>697</v>
      </c>
      <c r="D192" s="172" t="s">
        <v>132</v>
      </c>
      <c r="E192" s="173" t="s">
        <v>2210</v>
      </c>
      <c r="F192" s="174" t="s">
        <v>2211</v>
      </c>
      <c r="G192" s="175" t="s">
        <v>535</v>
      </c>
      <c r="H192" s="176">
        <v>8</v>
      </c>
      <c r="I192" s="177"/>
      <c r="J192" s="178">
        <f>ROUND(I192*H192,2)</f>
        <v>0</v>
      </c>
      <c r="K192" s="174" t="s">
        <v>1</v>
      </c>
      <c r="L192" s="36"/>
      <c r="M192" s="179" t="s">
        <v>1</v>
      </c>
      <c r="N192" s="180" t="s">
        <v>38</v>
      </c>
      <c r="O192" s="74"/>
      <c r="P192" s="181">
        <f>O192*H192</f>
        <v>0</v>
      </c>
      <c r="Q192" s="181">
        <v>0</v>
      </c>
      <c r="R192" s="181">
        <f>Q192*H192</f>
        <v>0</v>
      </c>
      <c r="S192" s="181">
        <v>0</v>
      </c>
      <c r="T192" s="182">
        <f>S192*H192</f>
        <v>0</v>
      </c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R192" s="183" t="s">
        <v>130</v>
      </c>
      <c r="AT192" s="183" t="s">
        <v>132</v>
      </c>
      <c r="AU192" s="183" t="s">
        <v>80</v>
      </c>
      <c r="AY192" s="16" t="s">
        <v>131</v>
      </c>
      <c r="BE192" s="184">
        <f>IF(N192="základní",J192,0)</f>
        <v>0</v>
      </c>
      <c r="BF192" s="184">
        <f>IF(N192="snížená",J192,0)</f>
        <v>0</v>
      </c>
      <c r="BG192" s="184">
        <f>IF(N192="zákl. přenesená",J192,0)</f>
        <v>0</v>
      </c>
      <c r="BH192" s="184">
        <f>IF(N192="sníž. přenesená",J192,0)</f>
        <v>0</v>
      </c>
      <c r="BI192" s="184">
        <f>IF(N192="nulová",J192,0)</f>
        <v>0</v>
      </c>
      <c r="BJ192" s="16" t="s">
        <v>80</v>
      </c>
      <c r="BK192" s="184">
        <f>ROUND(I192*H192,2)</f>
        <v>0</v>
      </c>
      <c r="BL192" s="16" t="s">
        <v>130</v>
      </c>
      <c r="BM192" s="183" t="s">
        <v>2212</v>
      </c>
    </row>
    <row r="193" s="2" customFormat="1">
      <c r="A193" s="35"/>
      <c r="B193" s="36"/>
      <c r="C193" s="35"/>
      <c r="D193" s="185" t="s">
        <v>138</v>
      </c>
      <c r="E193" s="35"/>
      <c r="F193" s="186" t="s">
        <v>2211</v>
      </c>
      <c r="G193" s="35"/>
      <c r="H193" s="35"/>
      <c r="I193" s="187"/>
      <c r="J193" s="35"/>
      <c r="K193" s="35"/>
      <c r="L193" s="36"/>
      <c r="M193" s="188"/>
      <c r="N193" s="189"/>
      <c r="O193" s="74"/>
      <c r="P193" s="74"/>
      <c r="Q193" s="74"/>
      <c r="R193" s="74"/>
      <c r="S193" s="74"/>
      <c r="T193" s="75"/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T193" s="16" t="s">
        <v>138</v>
      </c>
      <c r="AU193" s="16" t="s">
        <v>80</v>
      </c>
    </row>
    <row r="194" s="2" customFormat="1" ht="24.15" customHeight="1">
      <c r="A194" s="35"/>
      <c r="B194" s="171"/>
      <c r="C194" s="172" t="s">
        <v>703</v>
      </c>
      <c r="D194" s="172" t="s">
        <v>132</v>
      </c>
      <c r="E194" s="173" t="s">
        <v>2213</v>
      </c>
      <c r="F194" s="174" t="s">
        <v>2214</v>
      </c>
      <c r="G194" s="175" t="s">
        <v>535</v>
      </c>
      <c r="H194" s="176">
        <v>1</v>
      </c>
      <c r="I194" s="177"/>
      <c r="J194" s="178">
        <f>ROUND(I194*H194,2)</f>
        <v>0</v>
      </c>
      <c r="K194" s="174" t="s">
        <v>1</v>
      </c>
      <c r="L194" s="36"/>
      <c r="M194" s="179" t="s">
        <v>1</v>
      </c>
      <c r="N194" s="180" t="s">
        <v>38</v>
      </c>
      <c r="O194" s="74"/>
      <c r="P194" s="181">
        <f>O194*H194</f>
        <v>0</v>
      </c>
      <c r="Q194" s="181">
        <v>0</v>
      </c>
      <c r="R194" s="181">
        <f>Q194*H194</f>
        <v>0</v>
      </c>
      <c r="S194" s="181">
        <v>0</v>
      </c>
      <c r="T194" s="182">
        <f>S194*H194</f>
        <v>0</v>
      </c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R194" s="183" t="s">
        <v>130</v>
      </c>
      <c r="AT194" s="183" t="s">
        <v>132</v>
      </c>
      <c r="AU194" s="183" t="s">
        <v>80</v>
      </c>
      <c r="AY194" s="16" t="s">
        <v>131</v>
      </c>
      <c r="BE194" s="184">
        <f>IF(N194="základní",J194,0)</f>
        <v>0</v>
      </c>
      <c r="BF194" s="184">
        <f>IF(N194="snížená",J194,0)</f>
        <v>0</v>
      </c>
      <c r="BG194" s="184">
        <f>IF(N194="zákl. přenesená",J194,0)</f>
        <v>0</v>
      </c>
      <c r="BH194" s="184">
        <f>IF(N194="sníž. přenesená",J194,0)</f>
        <v>0</v>
      </c>
      <c r="BI194" s="184">
        <f>IF(N194="nulová",J194,0)</f>
        <v>0</v>
      </c>
      <c r="BJ194" s="16" t="s">
        <v>80</v>
      </c>
      <c r="BK194" s="184">
        <f>ROUND(I194*H194,2)</f>
        <v>0</v>
      </c>
      <c r="BL194" s="16" t="s">
        <v>130</v>
      </c>
      <c r="BM194" s="183" t="s">
        <v>2215</v>
      </c>
    </row>
    <row r="195" s="2" customFormat="1">
      <c r="A195" s="35"/>
      <c r="B195" s="36"/>
      <c r="C195" s="35"/>
      <c r="D195" s="185" t="s">
        <v>138</v>
      </c>
      <c r="E195" s="35"/>
      <c r="F195" s="186" t="s">
        <v>2214</v>
      </c>
      <c r="G195" s="35"/>
      <c r="H195" s="35"/>
      <c r="I195" s="187"/>
      <c r="J195" s="35"/>
      <c r="K195" s="35"/>
      <c r="L195" s="36"/>
      <c r="M195" s="188"/>
      <c r="N195" s="189"/>
      <c r="O195" s="74"/>
      <c r="P195" s="74"/>
      <c r="Q195" s="74"/>
      <c r="R195" s="74"/>
      <c r="S195" s="74"/>
      <c r="T195" s="75"/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T195" s="16" t="s">
        <v>138</v>
      </c>
      <c r="AU195" s="16" t="s">
        <v>80</v>
      </c>
    </row>
    <row r="196" s="2" customFormat="1" ht="16.5" customHeight="1">
      <c r="A196" s="35"/>
      <c r="B196" s="171"/>
      <c r="C196" s="172" t="s">
        <v>709</v>
      </c>
      <c r="D196" s="172" t="s">
        <v>132</v>
      </c>
      <c r="E196" s="173" t="s">
        <v>2216</v>
      </c>
      <c r="F196" s="174" t="s">
        <v>2217</v>
      </c>
      <c r="G196" s="175" t="s">
        <v>535</v>
      </c>
      <c r="H196" s="176">
        <v>116</v>
      </c>
      <c r="I196" s="177"/>
      <c r="J196" s="178">
        <f>ROUND(I196*H196,2)</f>
        <v>0</v>
      </c>
      <c r="K196" s="174" t="s">
        <v>1</v>
      </c>
      <c r="L196" s="36"/>
      <c r="M196" s="179" t="s">
        <v>1</v>
      </c>
      <c r="N196" s="180" t="s">
        <v>38</v>
      </c>
      <c r="O196" s="74"/>
      <c r="P196" s="181">
        <f>O196*H196</f>
        <v>0</v>
      </c>
      <c r="Q196" s="181">
        <v>0</v>
      </c>
      <c r="R196" s="181">
        <f>Q196*H196</f>
        <v>0</v>
      </c>
      <c r="S196" s="181">
        <v>0</v>
      </c>
      <c r="T196" s="182">
        <f>S196*H196</f>
        <v>0</v>
      </c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R196" s="183" t="s">
        <v>130</v>
      </c>
      <c r="AT196" s="183" t="s">
        <v>132</v>
      </c>
      <c r="AU196" s="183" t="s">
        <v>80</v>
      </c>
      <c r="AY196" s="16" t="s">
        <v>131</v>
      </c>
      <c r="BE196" s="184">
        <f>IF(N196="základní",J196,0)</f>
        <v>0</v>
      </c>
      <c r="BF196" s="184">
        <f>IF(N196="snížená",J196,0)</f>
        <v>0</v>
      </c>
      <c r="BG196" s="184">
        <f>IF(N196="zákl. přenesená",J196,0)</f>
        <v>0</v>
      </c>
      <c r="BH196" s="184">
        <f>IF(N196="sníž. přenesená",J196,0)</f>
        <v>0</v>
      </c>
      <c r="BI196" s="184">
        <f>IF(N196="nulová",J196,0)</f>
        <v>0</v>
      </c>
      <c r="BJ196" s="16" t="s">
        <v>80</v>
      </c>
      <c r="BK196" s="184">
        <f>ROUND(I196*H196,2)</f>
        <v>0</v>
      </c>
      <c r="BL196" s="16" t="s">
        <v>130</v>
      </c>
      <c r="BM196" s="183" t="s">
        <v>2218</v>
      </c>
    </row>
    <row r="197" s="2" customFormat="1">
      <c r="A197" s="35"/>
      <c r="B197" s="36"/>
      <c r="C197" s="35"/>
      <c r="D197" s="185" t="s">
        <v>138</v>
      </c>
      <c r="E197" s="35"/>
      <c r="F197" s="186" t="s">
        <v>2217</v>
      </c>
      <c r="G197" s="35"/>
      <c r="H197" s="35"/>
      <c r="I197" s="187"/>
      <c r="J197" s="35"/>
      <c r="K197" s="35"/>
      <c r="L197" s="36"/>
      <c r="M197" s="188"/>
      <c r="N197" s="189"/>
      <c r="O197" s="74"/>
      <c r="P197" s="74"/>
      <c r="Q197" s="74"/>
      <c r="R197" s="74"/>
      <c r="S197" s="74"/>
      <c r="T197" s="75"/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T197" s="16" t="s">
        <v>138</v>
      </c>
      <c r="AU197" s="16" t="s">
        <v>80</v>
      </c>
    </row>
    <row r="198" s="2" customFormat="1" ht="24.15" customHeight="1">
      <c r="A198" s="35"/>
      <c r="B198" s="171"/>
      <c r="C198" s="172" t="s">
        <v>713</v>
      </c>
      <c r="D198" s="172" t="s">
        <v>132</v>
      </c>
      <c r="E198" s="173" t="s">
        <v>2219</v>
      </c>
      <c r="F198" s="174" t="s">
        <v>2220</v>
      </c>
      <c r="G198" s="175" t="s">
        <v>535</v>
      </c>
      <c r="H198" s="176">
        <v>6</v>
      </c>
      <c r="I198" s="177"/>
      <c r="J198" s="178">
        <f>ROUND(I198*H198,2)</f>
        <v>0</v>
      </c>
      <c r="K198" s="174" t="s">
        <v>1</v>
      </c>
      <c r="L198" s="36"/>
      <c r="M198" s="179" t="s">
        <v>1</v>
      </c>
      <c r="N198" s="180" t="s">
        <v>38</v>
      </c>
      <c r="O198" s="74"/>
      <c r="P198" s="181">
        <f>O198*H198</f>
        <v>0</v>
      </c>
      <c r="Q198" s="181">
        <v>0</v>
      </c>
      <c r="R198" s="181">
        <f>Q198*H198</f>
        <v>0</v>
      </c>
      <c r="S198" s="181">
        <v>0</v>
      </c>
      <c r="T198" s="182">
        <f>S198*H198</f>
        <v>0</v>
      </c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R198" s="183" t="s">
        <v>130</v>
      </c>
      <c r="AT198" s="183" t="s">
        <v>132</v>
      </c>
      <c r="AU198" s="183" t="s">
        <v>80</v>
      </c>
      <c r="AY198" s="16" t="s">
        <v>131</v>
      </c>
      <c r="BE198" s="184">
        <f>IF(N198="základní",J198,0)</f>
        <v>0</v>
      </c>
      <c r="BF198" s="184">
        <f>IF(N198="snížená",J198,0)</f>
        <v>0</v>
      </c>
      <c r="BG198" s="184">
        <f>IF(N198="zákl. přenesená",J198,0)</f>
        <v>0</v>
      </c>
      <c r="BH198" s="184">
        <f>IF(N198="sníž. přenesená",J198,0)</f>
        <v>0</v>
      </c>
      <c r="BI198" s="184">
        <f>IF(N198="nulová",J198,0)</f>
        <v>0</v>
      </c>
      <c r="BJ198" s="16" t="s">
        <v>80</v>
      </c>
      <c r="BK198" s="184">
        <f>ROUND(I198*H198,2)</f>
        <v>0</v>
      </c>
      <c r="BL198" s="16" t="s">
        <v>130</v>
      </c>
      <c r="BM198" s="183" t="s">
        <v>2221</v>
      </c>
    </row>
    <row r="199" s="2" customFormat="1">
      <c r="A199" s="35"/>
      <c r="B199" s="36"/>
      <c r="C199" s="35"/>
      <c r="D199" s="185" t="s">
        <v>138</v>
      </c>
      <c r="E199" s="35"/>
      <c r="F199" s="186" t="s">
        <v>2220</v>
      </c>
      <c r="G199" s="35"/>
      <c r="H199" s="35"/>
      <c r="I199" s="187"/>
      <c r="J199" s="35"/>
      <c r="K199" s="35"/>
      <c r="L199" s="36"/>
      <c r="M199" s="188"/>
      <c r="N199" s="189"/>
      <c r="O199" s="74"/>
      <c r="P199" s="74"/>
      <c r="Q199" s="74"/>
      <c r="R199" s="74"/>
      <c r="S199" s="74"/>
      <c r="T199" s="75"/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T199" s="16" t="s">
        <v>138</v>
      </c>
      <c r="AU199" s="16" t="s">
        <v>80</v>
      </c>
    </row>
    <row r="200" s="2" customFormat="1" ht="37.8" customHeight="1">
      <c r="A200" s="35"/>
      <c r="B200" s="171"/>
      <c r="C200" s="172" t="s">
        <v>717</v>
      </c>
      <c r="D200" s="172" t="s">
        <v>132</v>
      </c>
      <c r="E200" s="173" t="s">
        <v>2222</v>
      </c>
      <c r="F200" s="174" t="s">
        <v>2223</v>
      </c>
      <c r="G200" s="175" t="s">
        <v>535</v>
      </c>
      <c r="H200" s="176">
        <v>2</v>
      </c>
      <c r="I200" s="177"/>
      <c r="J200" s="178">
        <f>ROUND(I200*H200,2)</f>
        <v>0</v>
      </c>
      <c r="K200" s="174" t="s">
        <v>1</v>
      </c>
      <c r="L200" s="36"/>
      <c r="M200" s="179" t="s">
        <v>1</v>
      </c>
      <c r="N200" s="180" t="s">
        <v>38</v>
      </c>
      <c r="O200" s="74"/>
      <c r="P200" s="181">
        <f>O200*H200</f>
        <v>0</v>
      </c>
      <c r="Q200" s="181">
        <v>0</v>
      </c>
      <c r="R200" s="181">
        <f>Q200*H200</f>
        <v>0</v>
      </c>
      <c r="S200" s="181">
        <v>0</v>
      </c>
      <c r="T200" s="182">
        <f>S200*H200</f>
        <v>0</v>
      </c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R200" s="183" t="s">
        <v>130</v>
      </c>
      <c r="AT200" s="183" t="s">
        <v>132</v>
      </c>
      <c r="AU200" s="183" t="s">
        <v>80</v>
      </c>
      <c r="AY200" s="16" t="s">
        <v>131</v>
      </c>
      <c r="BE200" s="184">
        <f>IF(N200="základní",J200,0)</f>
        <v>0</v>
      </c>
      <c r="BF200" s="184">
        <f>IF(N200="snížená",J200,0)</f>
        <v>0</v>
      </c>
      <c r="BG200" s="184">
        <f>IF(N200="zákl. přenesená",J200,0)</f>
        <v>0</v>
      </c>
      <c r="BH200" s="184">
        <f>IF(N200="sníž. přenesená",J200,0)</f>
        <v>0</v>
      </c>
      <c r="BI200" s="184">
        <f>IF(N200="nulová",J200,0)</f>
        <v>0</v>
      </c>
      <c r="BJ200" s="16" t="s">
        <v>80</v>
      </c>
      <c r="BK200" s="184">
        <f>ROUND(I200*H200,2)</f>
        <v>0</v>
      </c>
      <c r="BL200" s="16" t="s">
        <v>130</v>
      </c>
      <c r="BM200" s="183" t="s">
        <v>2224</v>
      </c>
    </row>
    <row r="201" s="2" customFormat="1">
      <c r="A201" s="35"/>
      <c r="B201" s="36"/>
      <c r="C201" s="35"/>
      <c r="D201" s="185" t="s">
        <v>138</v>
      </c>
      <c r="E201" s="35"/>
      <c r="F201" s="186" t="s">
        <v>2223</v>
      </c>
      <c r="G201" s="35"/>
      <c r="H201" s="35"/>
      <c r="I201" s="187"/>
      <c r="J201" s="35"/>
      <c r="K201" s="35"/>
      <c r="L201" s="36"/>
      <c r="M201" s="188"/>
      <c r="N201" s="189"/>
      <c r="O201" s="74"/>
      <c r="P201" s="74"/>
      <c r="Q201" s="74"/>
      <c r="R201" s="74"/>
      <c r="S201" s="74"/>
      <c r="T201" s="75"/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T201" s="16" t="s">
        <v>138</v>
      </c>
      <c r="AU201" s="16" t="s">
        <v>80</v>
      </c>
    </row>
    <row r="202" s="2" customFormat="1" ht="21.75" customHeight="1">
      <c r="A202" s="35"/>
      <c r="B202" s="171"/>
      <c r="C202" s="172" t="s">
        <v>227</v>
      </c>
      <c r="D202" s="172" t="s">
        <v>132</v>
      </c>
      <c r="E202" s="173" t="s">
        <v>2225</v>
      </c>
      <c r="F202" s="174" t="s">
        <v>2226</v>
      </c>
      <c r="G202" s="175" t="s">
        <v>535</v>
      </c>
      <c r="H202" s="176">
        <v>12</v>
      </c>
      <c r="I202" s="177"/>
      <c r="J202" s="178">
        <f>ROUND(I202*H202,2)</f>
        <v>0</v>
      </c>
      <c r="K202" s="174" t="s">
        <v>1</v>
      </c>
      <c r="L202" s="36"/>
      <c r="M202" s="179" t="s">
        <v>1</v>
      </c>
      <c r="N202" s="180" t="s">
        <v>38</v>
      </c>
      <c r="O202" s="74"/>
      <c r="P202" s="181">
        <f>O202*H202</f>
        <v>0</v>
      </c>
      <c r="Q202" s="181">
        <v>0</v>
      </c>
      <c r="R202" s="181">
        <f>Q202*H202</f>
        <v>0</v>
      </c>
      <c r="S202" s="181">
        <v>0</v>
      </c>
      <c r="T202" s="182">
        <f>S202*H202</f>
        <v>0</v>
      </c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R202" s="183" t="s">
        <v>130</v>
      </c>
      <c r="AT202" s="183" t="s">
        <v>132</v>
      </c>
      <c r="AU202" s="183" t="s">
        <v>80</v>
      </c>
      <c r="AY202" s="16" t="s">
        <v>131</v>
      </c>
      <c r="BE202" s="184">
        <f>IF(N202="základní",J202,0)</f>
        <v>0</v>
      </c>
      <c r="BF202" s="184">
        <f>IF(N202="snížená",J202,0)</f>
        <v>0</v>
      </c>
      <c r="BG202" s="184">
        <f>IF(N202="zákl. přenesená",J202,0)</f>
        <v>0</v>
      </c>
      <c r="BH202" s="184">
        <f>IF(N202="sníž. přenesená",J202,0)</f>
        <v>0</v>
      </c>
      <c r="BI202" s="184">
        <f>IF(N202="nulová",J202,0)</f>
        <v>0</v>
      </c>
      <c r="BJ202" s="16" t="s">
        <v>80</v>
      </c>
      <c r="BK202" s="184">
        <f>ROUND(I202*H202,2)</f>
        <v>0</v>
      </c>
      <c r="BL202" s="16" t="s">
        <v>130</v>
      </c>
      <c r="BM202" s="183" t="s">
        <v>2227</v>
      </c>
    </row>
    <row r="203" s="2" customFormat="1">
      <c r="A203" s="35"/>
      <c r="B203" s="36"/>
      <c r="C203" s="35"/>
      <c r="D203" s="185" t="s">
        <v>138</v>
      </c>
      <c r="E203" s="35"/>
      <c r="F203" s="186" t="s">
        <v>2226</v>
      </c>
      <c r="G203" s="35"/>
      <c r="H203" s="35"/>
      <c r="I203" s="187"/>
      <c r="J203" s="35"/>
      <c r="K203" s="35"/>
      <c r="L203" s="36"/>
      <c r="M203" s="188"/>
      <c r="N203" s="189"/>
      <c r="O203" s="74"/>
      <c r="P203" s="74"/>
      <c r="Q203" s="74"/>
      <c r="R203" s="74"/>
      <c r="S203" s="74"/>
      <c r="T203" s="75"/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T203" s="16" t="s">
        <v>138</v>
      </c>
      <c r="AU203" s="16" t="s">
        <v>80</v>
      </c>
    </row>
    <row r="204" s="2" customFormat="1" ht="24.15" customHeight="1">
      <c r="A204" s="35"/>
      <c r="B204" s="171"/>
      <c r="C204" s="172" t="s">
        <v>724</v>
      </c>
      <c r="D204" s="172" t="s">
        <v>132</v>
      </c>
      <c r="E204" s="173" t="s">
        <v>2228</v>
      </c>
      <c r="F204" s="174" t="s">
        <v>2229</v>
      </c>
      <c r="G204" s="175" t="s">
        <v>434</v>
      </c>
      <c r="H204" s="176">
        <v>636</v>
      </c>
      <c r="I204" s="177"/>
      <c r="J204" s="178">
        <f>ROUND(I204*H204,2)</f>
        <v>0</v>
      </c>
      <c r="K204" s="174" t="s">
        <v>1</v>
      </c>
      <c r="L204" s="36"/>
      <c r="M204" s="179" t="s">
        <v>1</v>
      </c>
      <c r="N204" s="180" t="s">
        <v>38</v>
      </c>
      <c r="O204" s="74"/>
      <c r="P204" s="181">
        <f>O204*H204</f>
        <v>0</v>
      </c>
      <c r="Q204" s="181">
        <v>0</v>
      </c>
      <c r="R204" s="181">
        <f>Q204*H204</f>
        <v>0</v>
      </c>
      <c r="S204" s="181">
        <v>0</v>
      </c>
      <c r="T204" s="182">
        <f>S204*H204</f>
        <v>0</v>
      </c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R204" s="183" t="s">
        <v>130</v>
      </c>
      <c r="AT204" s="183" t="s">
        <v>132</v>
      </c>
      <c r="AU204" s="183" t="s">
        <v>80</v>
      </c>
      <c r="AY204" s="16" t="s">
        <v>131</v>
      </c>
      <c r="BE204" s="184">
        <f>IF(N204="základní",J204,0)</f>
        <v>0</v>
      </c>
      <c r="BF204" s="184">
        <f>IF(N204="snížená",J204,0)</f>
        <v>0</v>
      </c>
      <c r="BG204" s="184">
        <f>IF(N204="zákl. přenesená",J204,0)</f>
        <v>0</v>
      </c>
      <c r="BH204" s="184">
        <f>IF(N204="sníž. přenesená",J204,0)</f>
        <v>0</v>
      </c>
      <c r="BI204" s="184">
        <f>IF(N204="nulová",J204,0)</f>
        <v>0</v>
      </c>
      <c r="BJ204" s="16" t="s">
        <v>80</v>
      </c>
      <c r="BK204" s="184">
        <f>ROUND(I204*H204,2)</f>
        <v>0</v>
      </c>
      <c r="BL204" s="16" t="s">
        <v>130</v>
      </c>
      <c r="BM204" s="183" t="s">
        <v>2230</v>
      </c>
    </row>
    <row r="205" s="2" customFormat="1">
      <c r="A205" s="35"/>
      <c r="B205" s="36"/>
      <c r="C205" s="35"/>
      <c r="D205" s="185" t="s">
        <v>138</v>
      </c>
      <c r="E205" s="35"/>
      <c r="F205" s="186" t="s">
        <v>2229</v>
      </c>
      <c r="G205" s="35"/>
      <c r="H205" s="35"/>
      <c r="I205" s="187"/>
      <c r="J205" s="35"/>
      <c r="K205" s="35"/>
      <c r="L205" s="36"/>
      <c r="M205" s="188"/>
      <c r="N205" s="189"/>
      <c r="O205" s="74"/>
      <c r="P205" s="74"/>
      <c r="Q205" s="74"/>
      <c r="R205" s="74"/>
      <c r="S205" s="74"/>
      <c r="T205" s="75"/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T205" s="16" t="s">
        <v>138</v>
      </c>
      <c r="AU205" s="16" t="s">
        <v>80</v>
      </c>
    </row>
    <row r="206" s="2" customFormat="1" ht="24.15" customHeight="1">
      <c r="A206" s="35"/>
      <c r="B206" s="171"/>
      <c r="C206" s="172" t="s">
        <v>735</v>
      </c>
      <c r="D206" s="172" t="s">
        <v>132</v>
      </c>
      <c r="E206" s="173" t="s">
        <v>2231</v>
      </c>
      <c r="F206" s="174" t="s">
        <v>2232</v>
      </c>
      <c r="G206" s="175" t="s">
        <v>434</v>
      </c>
      <c r="H206" s="176">
        <v>120</v>
      </c>
      <c r="I206" s="177"/>
      <c r="J206" s="178">
        <f>ROUND(I206*H206,2)</f>
        <v>0</v>
      </c>
      <c r="K206" s="174" t="s">
        <v>1</v>
      </c>
      <c r="L206" s="36"/>
      <c r="M206" s="179" t="s">
        <v>1</v>
      </c>
      <c r="N206" s="180" t="s">
        <v>38</v>
      </c>
      <c r="O206" s="74"/>
      <c r="P206" s="181">
        <f>O206*H206</f>
        <v>0</v>
      </c>
      <c r="Q206" s="181">
        <v>0</v>
      </c>
      <c r="R206" s="181">
        <f>Q206*H206</f>
        <v>0</v>
      </c>
      <c r="S206" s="181">
        <v>0</v>
      </c>
      <c r="T206" s="182">
        <f>S206*H206</f>
        <v>0</v>
      </c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R206" s="183" t="s">
        <v>130</v>
      </c>
      <c r="AT206" s="183" t="s">
        <v>132</v>
      </c>
      <c r="AU206" s="183" t="s">
        <v>80</v>
      </c>
      <c r="AY206" s="16" t="s">
        <v>131</v>
      </c>
      <c r="BE206" s="184">
        <f>IF(N206="základní",J206,0)</f>
        <v>0</v>
      </c>
      <c r="BF206" s="184">
        <f>IF(N206="snížená",J206,0)</f>
        <v>0</v>
      </c>
      <c r="BG206" s="184">
        <f>IF(N206="zákl. přenesená",J206,0)</f>
        <v>0</v>
      </c>
      <c r="BH206" s="184">
        <f>IF(N206="sníž. přenesená",J206,0)</f>
        <v>0</v>
      </c>
      <c r="BI206" s="184">
        <f>IF(N206="nulová",J206,0)</f>
        <v>0</v>
      </c>
      <c r="BJ206" s="16" t="s">
        <v>80</v>
      </c>
      <c r="BK206" s="184">
        <f>ROUND(I206*H206,2)</f>
        <v>0</v>
      </c>
      <c r="BL206" s="16" t="s">
        <v>130</v>
      </c>
      <c r="BM206" s="183" t="s">
        <v>2233</v>
      </c>
    </row>
    <row r="207" s="2" customFormat="1">
      <c r="A207" s="35"/>
      <c r="B207" s="36"/>
      <c r="C207" s="35"/>
      <c r="D207" s="185" t="s">
        <v>138</v>
      </c>
      <c r="E207" s="35"/>
      <c r="F207" s="186" t="s">
        <v>2232</v>
      </c>
      <c r="G207" s="35"/>
      <c r="H207" s="35"/>
      <c r="I207" s="187"/>
      <c r="J207" s="35"/>
      <c r="K207" s="35"/>
      <c r="L207" s="36"/>
      <c r="M207" s="188"/>
      <c r="N207" s="189"/>
      <c r="O207" s="74"/>
      <c r="P207" s="74"/>
      <c r="Q207" s="74"/>
      <c r="R207" s="74"/>
      <c r="S207" s="74"/>
      <c r="T207" s="75"/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T207" s="16" t="s">
        <v>138</v>
      </c>
      <c r="AU207" s="16" t="s">
        <v>80</v>
      </c>
    </row>
    <row r="208" s="2" customFormat="1" ht="21.75" customHeight="1">
      <c r="A208" s="35"/>
      <c r="B208" s="171"/>
      <c r="C208" s="172" t="s">
        <v>747</v>
      </c>
      <c r="D208" s="172" t="s">
        <v>132</v>
      </c>
      <c r="E208" s="173" t="s">
        <v>2234</v>
      </c>
      <c r="F208" s="174" t="s">
        <v>2235</v>
      </c>
      <c r="G208" s="175" t="s">
        <v>434</v>
      </c>
      <c r="H208" s="176">
        <v>280</v>
      </c>
      <c r="I208" s="177"/>
      <c r="J208" s="178">
        <f>ROUND(I208*H208,2)</f>
        <v>0</v>
      </c>
      <c r="K208" s="174" t="s">
        <v>1</v>
      </c>
      <c r="L208" s="36"/>
      <c r="M208" s="179" t="s">
        <v>1</v>
      </c>
      <c r="N208" s="180" t="s">
        <v>38</v>
      </c>
      <c r="O208" s="74"/>
      <c r="P208" s="181">
        <f>O208*H208</f>
        <v>0</v>
      </c>
      <c r="Q208" s="181">
        <v>0</v>
      </c>
      <c r="R208" s="181">
        <f>Q208*H208</f>
        <v>0</v>
      </c>
      <c r="S208" s="181">
        <v>0</v>
      </c>
      <c r="T208" s="182">
        <f>S208*H208</f>
        <v>0</v>
      </c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R208" s="183" t="s">
        <v>130</v>
      </c>
      <c r="AT208" s="183" t="s">
        <v>132</v>
      </c>
      <c r="AU208" s="183" t="s">
        <v>80</v>
      </c>
      <c r="AY208" s="16" t="s">
        <v>131</v>
      </c>
      <c r="BE208" s="184">
        <f>IF(N208="základní",J208,0)</f>
        <v>0</v>
      </c>
      <c r="BF208" s="184">
        <f>IF(N208="snížená",J208,0)</f>
        <v>0</v>
      </c>
      <c r="BG208" s="184">
        <f>IF(N208="zákl. přenesená",J208,0)</f>
        <v>0</v>
      </c>
      <c r="BH208" s="184">
        <f>IF(N208="sníž. přenesená",J208,0)</f>
        <v>0</v>
      </c>
      <c r="BI208" s="184">
        <f>IF(N208="nulová",J208,0)</f>
        <v>0</v>
      </c>
      <c r="BJ208" s="16" t="s">
        <v>80</v>
      </c>
      <c r="BK208" s="184">
        <f>ROUND(I208*H208,2)</f>
        <v>0</v>
      </c>
      <c r="BL208" s="16" t="s">
        <v>130</v>
      </c>
      <c r="BM208" s="183" t="s">
        <v>2236</v>
      </c>
    </row>
    <row r="209" s="2" customFormat="1">
      <c r="A209" s="35"/>
      <c r="B209" s="36"/>
      <c r="C209" s="35"/>
      <c r="D209" s="185" t="s">
        <v>138</v>
      </c>
      <c r="E209" s="35"/>
      <c r="F209" s="186" t="s">
        <v>2235</v>
      </c>
      <c r="G209" s="35"/>
      <c r="H209" s="35"/>
      <c r="I209" s="187"/>
      <c r="J209" s="35"/>
      <c r="K209" s="35"/>
      <c r="L209" s="36"/>
      <c r="M209" s="188"/>
      <c r="N209" s="189"/>
      <c r="O209" s="74"/>
      <c r="P209" s="74"/>
      <c r="Q209" s="74"/>
      <c r="R209" s="74"/>
      <c r="S209" s="74"/>
      <c r="T209" s="75"/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T209" s="16" t="s">
        <v>138</v>
      </c>
      <c r="AU209" s="16" t="s">
        <v>80</v>
      </c>
    </row>
    <row r="210" s="2" customFormat="1" ht="24.15" customHeight="1">
      <c r="A210" s="35"/>
      <c r="B210" s="171"/>
      <c r="C210" s="172" t="s">
        <v>756</v>
      </c>
      <c r="D210" s="172" t="s">
        <v>132</v>
      </c>
      <c r="E210" s="173" t="s">
        <v>2237</v>
      </c>
      <c r="F210" s="174" t="s">
        <v>2238</v>
      </c>
      <c r="G210" s="175" t="s">
        <v>2239</v>
      </c>
      <c r="H210" s="176">
        <v>120</v>
      </c>
      <c r="I210" s="177"/>
      <c r="J210" s="178">
        <f>ROUND(I210*H210,2)</f>
        <v>0</v>
      </c>
      <c r="K210" s="174" t="s">
        <v>1</v>
      </c>
      <c r="L210" s="36"/>
      <c r="M210" s="179" t="s">
        <v>1</v>
      </c>
      <c r="N210" s="180" t="s">
        <v>38</v>
      </c>
      <c r="O210" s="74"/>
      <c r="P210" s="181">
        <f>O210*H210</f>
        <v>0</v>
      </c>
      <c r="Q210" s="181">
        <v>0</v>
      </c>
      <c r="R210" s="181">
        <f>Q210*H210</f>
        <v>0</v>
      </c>
      <c r="S210" s="181">
        <v>0</v>
      </c>
      <c r="T210" s="182">
        <f>S210*H210</f>
        <v>0</v>
      </c>
      <c r="U210" s="35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  <c r="AR210" s="183" t="s">
        <v>130</v>
      </c>
      <c r="AT210" s="183" t="s">
        <v>132</v>
      </c>
      <c r="AU210" s="183" t="s">
        <v>80</v>
      </c>
      <c r="AY210" s="16" t="s">
        <v>131</v>
      </c>
      <c r="BE210" s="184">
        <f>IF(N210="základní",J210,0)</f>
        <v>0</v>
      </c>
      <c r="BF210" s="184">
        <f>IF(N210="snížená",J210,0)</f>
        <v>0</v>
      </c>
      <c r="BG210" s="184">
        <f>IF(N210="zákl. přenesená",J210,0)</f>
        <v>0</v>
      </c>
      <c r="BH210" s="184">
        <f>IF(N210="sníž. přenesená",J210,0)</f>
        <v>0</v>
      </c>
      <c r="BI210" s="184">
        <f>IF(N210="nulová",J210,0)</f>
        <v>0</v>
      </c>
      <c r="BJ210" s="16" t="s">
        <v>80</v>
      </c>
      <c r="BK210" s="184">
        <f>ROUND(I210*H210,2)</f>
        <v>0</v>
      </c>
      <c r="BL210" s="16" t="s">
        <v>130</v>
      </c>
      <c r="BM210" s="183" t="s">
        <v>2240</v>
      </c>
    </row>
    <row r="211" s="2" customFormat="1">
      <c r="A211" s="35"/>
      <c r="B211" s="36"/>
      <c r="C211" s="35"/>
      <c r="D211" s="185" t="s">
        <v>138</v>
      </c>
      <c r="E211" s="35"/>
      <c r="F211" s="186" t="s">
        <v>2238</v>
      </c>
      <c r="G211" s="35"/>
      <c r="H211" s="35"/>
      <c r="I211" s="187"/>
      <c r="J211" s="35"/>
      <c r="K211" s="35"/>
      <c r="L211" s="36"/>
      <c r="M211" s="188"/>
      <c r="N211" s="189"/>
      <c r="O211" s="74"/>
      <c r="P211" s="74"/>
      <c r="Q211" s="74"/>
      <c r="R211" s="74"/>
      <c r="S211" s="74"/>
      <c r="T211" s="75"/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T211" s="16" t="s">
        <v>138</v>
      </c>
      <c r="AU211" s="16" t="s">
        <v>80</v>
      </c>
    </row>
    <row r="212" s="2" customFormat="1" ht="24.15" customHeight="1">
      <c r="A212" s="35"/>
      <c r="B212" s="171"/>
      <c r="C212" s="172" t="s">
        <v>765</v>
      </c>
      <c r="D212" s="172" t="s">
        <v>132</v>
      </c>
      <c r="E212" s="173" t="s">
        <v>2241</v>
      </c>
      <c r="F212" s="174" t="s">
        <v>2242</v>
      </c>
      <c r="G212" s="175" t="s">
        <v>2173</v>
      </c>
      <c r="H212" s="176">
        <v>11</v>
      </c>
      <c r="I212" s="177"/>
      <c r="J212" s="178">
        <f>ROUND(I212*H212,2)</f>
        <v>0</v>
      </c>
      <c r="K212" s="174" t="s">
        <v>1</v>
      </c>
      <c r="L212" s="36"/>
      <c r="M212" s="179" t="s">
        <v>1</v>
      </c>
      <c r="N212" s="180" t="s">
        <v>38</v>
      </c>
      <c r="O212" s="74"/>
      <c r="P212" s="181">
        <f>O212*H212</f>
        <v>0</v>
      </c>
      <c r="Q212" s="181">
        <v>0</v>
      </c>
      <c r="R212" s="181">
        <f>Q212*H212</f>
        <v>0</v>
      </c>
      <c r="S212" s="181">
        <v>0</v>
      </c>
      <c r="T212" s="182">
        <f>S212*H212</f>
        <v>0</v>
      </c>
      <c r="U212" s="35"/>
      <c r="V212" s="35"/>
      <c r="W212" s="35"/>
      <c r="X212" s="35"/>
      <c r="Y212" s="35"/>
      <c r="Z212" s="35"/>
      <c r="AA212" s="35"/>
      <c r="AB212" s="35"/>
      <c r="AC212" s="35"/>
      <c r="AD212" s="35"/>
      <c r="AE212" s="35"/>
      <c r="AR212" s="183" t="s">
        <v>130</v>
      </c>
      <c r="AT212" s="183" t="s">
        <v>132</v>
      </c>
      <c r="AU212" s="183" t="s">
        <v>80</v>
      </c>
      <c r="AY212" s="16" t="s">
        <v>131</v>
      </c>
      <c r="BE212" s="184">
        <f>IF(N212="základní",J212,0)</f>
        <v>0</v>
      </c>
      <c r="BF212" s="184">
        <f>IF(N212="snížená",J212,0)</f>
        <v>0</v>
      </c>
      <c r="BG212" s="184">
        <f>IF(N212="zákl. přenesená",J212,0)</f>
        <v>0</v>
      </c>
      <c r="BH212" s="184">
        <f>IF(N212="sníž. přenesená",J212,0)</f>
        <v>0</v>
      </c>
      <c r="BI212" s="184">
        <f>IF(N212="nulová",J212,0)</f>
        <v>0</v>
      </c>
      <c r="BJ212" s="16" t="s">
        <v>80</v>
      </c>
      <c r="BK212" s="184">
        <f>ROUND(I212*H212,2)</f>
        <v>0</v>
      </c>
      <c r="BL212" s="16" t="s">
        <v>130</v>
      </c>
      <c r="BM212" s="183" t="s">
        <v>2243</v>
      </c>
    </row>
    <row r="213" s="2" customFormat="1">
      <c r="A213" s="35"/>
      <c r="B213" s="36"/>
      <c r="C213" s="35"/>
      <c r="D213" s="185" t="s">
        <v>138</v>
      </c>
      <c r="E213" s="35"/>
      <c r="F213" s="186" t="s">
        <v>2242</v>
      </c>
      <c r="G213" s="35"/>
      <c r="H213" s="35"/>
      <c r="I213" s="187"/>
      <c r="J213" s="35"/>
      <c r="K213" s="35"/>
      <c r="L213" s="36"/>
      <c r="M213" s="188"/>
      <c r="N213" s="189"/>
      <c r="O213" s="74"/>
      <c r="P213" s="74"/>
      <c r="Q213" s="74"/>
      <c r="R213" s="74"/>
      <c r="S213" s="74"/>
      <c r="T213" s="75"/>
      <c r="U213" s="35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T213" s="16" t="s">
        <v>138</v>
      </c>
      <c r="AU213" s="16" t="s">
        <v>80</v>
      </c>
    </row>
    <row r="214" s="11" customFormat="1" ht="25.92" customHeight="1">
      <c r="A214" s="11"/>
      <c r="B214" s="160"/>
      <c r="C214" s="11"/>
      <c r="D214" s="161" t="s">
        <v>72</v>
      </c>
      <c r="E214" s="162" t="s">
        <v>2244</v>
      </c>
      <c r="F214" s="162" t="s">
        <v>2245</v>
      </c>
      <c r="G214" s="11"/>
      <c r="H214" s="11"/>
      <c r="I214" s="163"/>
      <c r="J214" s="164">
        <f>BK214</f>
        <v>0</v>
      </c>
      <c r="K214" s="11"/>
      <c r="L214" s="160"/>
      <c r="M214" s="165"/>
      <c r="N214" s="166"/>
      <c r="O214" s="166"/>
      <c r="P214" s="167">
        <f>SUM(P215:P218)</f>
        <v>0</v>
      </c>
      <c r="Q214" s="166"/>
      <c r="R214" s="167">
        <f>SUM(R215:R218)</f>
        <v>0</v>
      </c>
      <c r="S214" s="166"/>
      <c r="T214" s="168">
        <f>SUM(T215:T218)</f>
        <v>0</v>
      </c>
      <c r="U214" s="11"/>
      <c r="V214" s="11"/>
      <c r="W214" s="11"/>
      <c r="X214" s="11"/>
      <c r="Y214" s="11"/>
      <c r="Z214" s="11"/>
      <c r="AA214" s="11"/>
      <c r="AB214" s="11"/>
      <c r="AC214" s="11"/>
      <c r="AD214" s="11"/>
      <c r="AE214" s="11"/>
      <c r="AR214" s="161" t="s">
        <v>130</v>
      </c>
      <c r="AT214" s="169" t="s">
        <v>72</v>
      </c>
      <c r="AU214" s="169" t="s">
        <v>73</v>
      </c>
      <c r="AY214" s="161" t="s">
        <v>131</v>
      </c>
      <c r="BK214" s="170">
        <f>SUM(BK215:BK218)</f>
        <v>0</v>
      </c>
    </row>
    <row r="215" s="2" customFormat="1" ht="37.8" customHeight="1">
      <c r="A215" s="35"/>
      <c r="B215" s="171"/>
      <c r="C215" s="172" t="s">
        <v>774</v>
      </c>
      <c r="D215" s="172" t="s">
        <v>132</v>
      </c>
      <c r="E215" s="173" t="s">
        <v>2246</v>
      </c>
      <c r="F215" s="174" t="s">
        <v>2247</v>
      </c>
      <c r="G215" s="175" t="s">
        <v>495</v>
      </c>
      <c r="H215" s="176">
        <v>1</v>
      </c>
      <c r="I215" s="177"/>
      <c r="J215" s="178">
        <f>ROUND(I215*H215,2)</f>
        <v>0</v>
      </c>
      <c r="K215" s="174" t="s">
        <v>1</v>
      </c>
      <c r="L215" s="36"/>
      <c r="M215" s="179" t="s">
        <v>1</v>
      </c>
      <c r="N215" s="180" t="s">
        <v>38</v>
      </c>
      <c r="O215" s="74"/>
      <c r="P215" s="181">
        <f>O215*H215</f>
        <v>0</v>
      </c>
      <c r="Q215" s="181">
        <v>0</v>
      </c>
      <c r="R215" s="181">
        <f>Q215*H215</f>
        <v>0</v>
      </c>
      <c r="S215" s="181">
        <v>0</v>
      </c>
      <c r="T215" s="182">
        <f>S215*H215</f>
        <v>0</v>
      </c>
      <c r="U215" s="35"/>
      <c r="V215" s="35"/>
      <c r="W215" s="35"/>
      <c r="X215" s="35"/>
      <c r="Y215" s="35"/>
      <c r="Z215" s="35"/>
      <c r="AA215" s="35"/>
      <c r="AB215" s="35"/>
      <c r="AC215" s="35"/>
      <c r="AD215" s="35"/>
      <c r="AE215" s="35"/>
      <c r="AR215" s="183" t="s">
        <v>130</v>
      </c>
      <c r="AT215" s="183" t="s">
        <v>132</v>
      </c>
      <c r="AU215" s="183" t="s">
        <v>80</v>
      </c>
      <c r="AY215" s="16" t="s">
        <v>131</v>
      </c>
      <c r="BE215" s="184">
        <f>IF(N215="základní",J215,0)</f>
        <v>0</v>
      </c>
      <c r="BF215" s="184">
        <f>IF(N215="snížená",J215,0)</f>
        <v>0</v>
      </c>
      <c r="BG215" s="184">
        <f>IF(N215="zákl. přenesená",J215,0)</f>
        <v>0</v>
      </c>
      <c r="BH215" s="184">
        <f>IF(N215="sníž. přenesená",J215,0)</f>
        <v>0</v>
      </c>
      <c r="BI215" s="184">
        <f>IF(N215="nulová",J215,0)</f>
        <v>0</v>
      </c>
      <c r="BJ215" s="16" t="s">
        <v>80</v>
      </c>
      <c r="BK215" s="184">
        <f>ROUND(I215*H215,2)</f>
        <v>0</v>
      </c>
      <c r="BL215" s="16" t="s">
        <v>130</v>
      </c>
      <c r="BM215" s="183" t="s">
        <v>2248</v>
      </c>
    </row>
    <row r="216" s="2" customFormat="1">
      <c r="A216" s="35"/>
      <c r="B216" s="36"/>
      <c r="C216" s="35"/>
      <c r="D216" s="185" t="s">
        <v>138</v>
      </c>
      <c r="E216" s="35"/>
      <c r="F216" s="186" t="s">
        <v>2247</v>
      </c>
      <c r="G216" s="35"/>
      <c r="H216" s="35"/>
      <c r="I216" s="187"/>
      <c r="J216" s="35"/>
      <c r="K216" s="35"/>
      <c r="L216" s="36"/>
      <c r="M216" s="188"/>
      <c r="N216" s="189"/>
      <c r="O216" s="74"/>
      <c r="P216" s="74"/>
      <c r="Q216" s="74"/>
      <c r="R216" s="74"/>
      <c r="S216" s="74"/>
      <c r="T216" s="75"/>
      <c r="U216" s="35"/>
      <c r="V216" s="35"/>
      <c r="W216" s="35"/>
      <c r="X216" s="35"/>
      <c r="Y216" s="35"/>
      <c r="Z216" s="35"/>
      <c r="AA216" s="35"/>
      <c r="AB216" s="35"/>
      <c r="AC216" s="35"/>
      <c r="AD216" s="35"/>
      <c r="AE216" s="35"/>
      <c r="AT216" s="16" t="s">
        <v>138</v>
      </c>
      <c r="AU216" s="16" t="s">
        <v>80</v>
      </c>
    </row>
    <row r="217" s="2" customFormat="1" ht="49.05" customHeight="1">
      <c r="A217" s="35"/>
      <c r="B217" s="171"/>
      <c r="C217" s="172" t="s">
        <v>783</v>
      </c>
      <c r="D217" s="172" t="s">
        <v>132</v>
      </c>
      <c r="E217" s="173" t="s">
        <v>2249</v>
      </c>
      <c r="F217" s="174" t="s">
        <v>2250</v>
      </c>
      <c r="G217" s="175" t="s">
        <v>495</v>
      </c>
      <c r="H217" s="176">
        <v>3</v>
      </c>
      <c r="I217" s="177"/>
      <c r="J217" s="178">
        <f>ROUND(I217*H217,2)</f>
        <v>0</v>
      </c>
      <c r="K217" s="174" t="s">
        <v>1</v>
      </c>
      <c r="L217" s="36"/>
      <c r="M217" s="179" t="s">
        <v>1</v>
      </c>
      <c r="N217" s="180" t="s">
        <v>38</v>
      </c>
      <c r="O217" s="74"/>
      <c r="P217" s="181">
        <f>O217*H217</f>
        <v>0</v>
      </c>
      <c r="Q217" s="181">
        <v>0</v>
      </c>
      <c r="R217" s="181">
        <f>Q217*H217</f>
        <v>0</v>
      </c>
      <c r="S217" s="181">
        <v>0</v>
      </c>
      <c r="T217" s="182">
        <f>S217*H217</f>
        <v>0</v>
      </c>
      <c r="U217" s="35"/>
      <c r="V217" s="35"/>
      <c r="W217" s="35"/>
      <c r="X217" s="35"/>
      <c r="Y217" s="35"/>
      <c r="Z217" s="35"/>
      <c r="AA217" s="35"/>
      <c r="AB217" s="35"/>
      <c r="AC217" s="35"/>
      <c r="AD217" s="35"/>
      <c r="AE217" s="35"/>
      <c r="AR217" s="183" t="s">
        <v>130</v>
      </c>
      <c r="AT217" s="183" t="s">
        <v>132</v>
      </c>
      <c r="AU217" s="183" t="s">
        <v>80</v>
      </c>
      <c r="AY217" s="16" t="s">
        <v>131</v>
      </c>
      <c r="BE217" s="184">
        <f>IF(N217="základní",J217,0)</f>
        <v>0</v>
      </c>
      <c r="BF217" s="184">
        <f>IF(N217="snížená",J217,0)</f>
        <v>0</v>
      </c>
      <c r="BG217" s="184">
        <f>IF(N217="zákl. přenesená",J217,0)</f>
        <v>0</v>
      </c>
      <c r="BH217" s="184">
        <f>IF(N217="sníž. přenesená",J217,0)</f>
        <v>0</v>
      </c>
      <c r="BI217" s="184">
        <f>IF(N217="nulová",J217,0)</f>
        <v>0</v>
      </c>
      <c r="BJ217" s="16" t="s">
        <v>80</v>
      </c>
      <c r="BK217" s="184">
        <f>ROUND(I217*H217,2)</f>
        <v>0</v>
      </c>
      <c r="BL217" s="16" t="s">
        <v>130</v>
      </c>
      <c r="BM217" s="183" t="s">
        <v>2251</v>
      </c>
    </row>
    <row r="218" s="2" customFormat="1">
      <c r="A218" s="35"/>
      <c r="B218" s="36"/>
      <c r="C218" s="35"/>
      <c r="D218" s="185" t="s">
        <v>138</v>
      </c>
      <c r="E218" s="35"/>
      <c r="F218" s="186" t="s">
        <v>2250</v>
      </c>
      <c r="G218" s="35"/>
      <c r="H218" s="35"/>
      <c r="I218" s="187"/>
      <c r="J218" s="35"/>
      <c r="K218" s="35"/>
      <c r="L218" s="36"/>
      <c r="M218" s="191"/>
      <c r="N218" s="192"/>
      <c r="O218" s="193"/>
      <c r="P218" s="193"/>
      <c r="Q218" s="193"/>
      <c r="R218" s="193"/>
      <c r="S218" s="193"/>
      <c r="T218" s="194"/>
      <c r="U218" s="35"/>
      <c r="V218" s="35"/>
      <c r="W218" s="35"/>
      <c r="X218" s="35"/>
      <c r="Y218" s="35"/>
      <c r="Z218" s="35"/>
      <c r="AA218" s="35"/>
      <c r="AB218" s="35"/>
      <c r="AC218" s="35"/>
      <c r="AD218" s="35"/>
      <c r="AE218" s="35"/>
      <c r="AT218" s="16" t="s">
        <v>138</v>
      </c>
      <c r="AU218" s="16" t="s">
        <v>80</v>
      </c>
    </row>
    <row r="219" s="2" customFormat="1" ht="6.96" customHeight="1">
      <c r="A219" s="35"/>
      <c r="B219" s="57"/>
      <c r="C219" s="58"/>
      <c r="D219" s="58"/>
      <c r="E219" s="58"/>
      <c r="F219" s="58"/>
      <c r="G219" s="58"/>
      <c r="H219" s="58"/>
      <c r="I219" s="58"/>
      <c r="J219" s="58"/>
      <c r="K219" s="58"/>
      <c r="L219" s="36"/>
      <c r="M219" s="35"/>
      <c r="O219" s="35"/>
      <c r="P219" s="35"/>
      <c r="Q219" s="35"/>
      <c r="R219" s="35"/>
      <c r="S219" s="35"/>
      <c r="T219" s="35"/>
      <c r="U219" s="35"/>
      <c r="V219" s="35"/>
      <c r="W219" s="35"/>
      <c r="X219" s="35"/>
      <c r="Y219" s="35"/>
      <c r="Z219" s="35"/>
      <c r="AA219" s="35"/>
      <c r="AB219" s="35"/>
      <c r="AC219" s="35"/>
      <c r="AD219" s="35"/>
      <c r="AE219" s="35"/>
    </row>
  </sheetData>
  <autoFilter ref="C119:K218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25" style="1" customWidth="1"/>
    <col min="4" max="4" width="75.83203" style="1" customWidth="1"/>
    <col min="5" max="5" width="13.33203" style="1" customWidth="1"/>
    <col min="6" max="6" width="20" style="1" customWidth="1"/>
    <col min="7" max="7" width="1.667969" style="1" customWidth="1"/>
    <col min="8" max="8" width="8.332031" style="1" customWidth="1"/>
  </cols>
  <sheetData>
    <row r="1" s="1" customFormat="1" ht="11.28" customHeight="1"/>
    <row r="2" s="1" customFormat="1" ht="36.96" customHeight="1"/>
    <row r="3" s="1" customFormat="1" ht="6.96" customHeight="1">
      <c r="B3" s="17"/>
      <c r="C3" s="18"/>
      <c r="D3" s="18"/>
      <c r="E3" s="18"/>
      <c r="F3" s="18"/>
      <c r="G3" s="18"/>
      <c r="H3" s="19"/>
    </row>
    <row r="4" s="1" customFormat="1" ht="24.96" customHeight="1">
      <c r="B4" s="19"/>
      <c r="C4" s="20" t="s">
        <v>2252</v>
      </c>
      <c r="H4" s="19"/>
    </row>
    <row r="5" s="1" customFormat="1" ht="12" customHeight="1">
      <c r="B5" s="19"/>
      <c r="C5" s="23" t="s">
        <v>13</v>
      </c>
      <c r="D5" s="33" t="s">
        <v>14</v>
      </c>
      <c r="E5" s="1"/>
      <c r="F5" s="1"/>
      <c r="H5" s="19"/>
    </row>
    <row r="6" s="1" customFormat="1" ht="36.96" customHeight="1">
      <c r="B6" s="19"/>
      <c r="C6" s="26" t="s">
        <v>16</v>
      </c>
      <c r="D6" s="27" t="s">
        <v>17</v>
      </c>
      <c r="E6" s="1"/>
      <c r="F6" s="1"/>
      <c r="H6" s="19"/>
    </row>
    <row r="7" s="1" customFormat="1" ht="24.75" customHeight="1">
      <c r="B7" s="19"/>
      <c r="C7" s="29" t="s">
        <v>22</v>
      </c>
      <c r="D7" s="66" t="str">
        <f>'Rekapitulace stavby'!AN8</f>
        <v>17. 1. 2023</v>
      </c>
      <c r="H7" s="19"/>
    </row>
    <row r="8" s="2" customFormat="1" ht="10.8" customHeight="1">
      <c r="A8" s="35"/>
      <c r="B8" s="36"/>
      <c r="C8" s="35"/>
      <c r="D8" s="35"/>
      <c r="E8" s="35"/>
      <c r="F8" s="35"/>
      <c r="G8" s="35"/>
      <c r="H8" s="36"/>
    </row>
    <row r="9" s="10" customFormat="1" ht="29.28" customHeight="1">
      <c r="A9" s="150"/>
      <c r="B9" s="151"/>
      <c r="C9" s="152" t="s">
        <v>54</v>
      </c>
      <c r="D9" s="153" t="s">
        <v>55</v>
      </c>
      <c r="E9" s="153" t="s">
        <v>118</v>
      </c>
      <c r="F9" s="154" t="s">
        <v>2253</v>
      </c>
      <c r="G9" s="150"/>
      <c r="H9" s="151"/>
    </row>
    <row r="10" s="2" customFormat="1" ht="26.4" customHeight="1">
      <c r="A10" s="35"/>
      <c r="B10" s="36"/>
      <c r="C10" s="224" t="s">
        <v>2254</v>
      </c>
      <c r="D10" s="224" t="s">
        <v>91</v>
      </c>
      <c r="E10" s="35"/>
      <c r="F10" s="35"/>
      <c r="G10" s="35"/>
      <c r="H10" s="36"/>
    </row>
    <row r="11" s="2" customFormat="1" ht="16.8" customHeight="1">
      <c r="A11" s="35"/>
      <c r="B11" s="36"/>
      <c r="C11" s="225" t="s">
        <v>387</v>
      </c>
      <c r="D11" s="226" t="s">
        <v>387</v>
      </c>
      <c r="E11" s="227" t="s">
        <v>1</v>
      </c>
      <c r="F11" s="228">
        <v>53.759999999999998</v>
      </c>
      <c r="G11" s="35"/>
      <c r="H11" s="36"/>
    </row>
    <row r="12" s="2" customFormat="1">
      <c r="A12" s="35"/>
      <c r="B12" s="36"/>
      <c r="C12" s="229" t="s">
        <v>387</v>
      </c>
      <c r="D12" s="229" t="s">
        <v>388</v>
      </c>
      <c r="E12" s="16" t="s">
        <v>1</v>
      </c>
      <c r="F12" s="230">
        <v>53.759999999999998</v>
      </c>
      <c r="G12" s="35"/>
      <c r="H12" s="36"/>
    </row>
    <row r="13" s="2" customFormat="1" ht="16.8" customHeight="1">
      <c r="A13" s="35"/>
      <c r="B13" s="36"/>
      <c r="C13" s="231" t="s">
        <v>2255</v>
      </c>
      <c r="D13" s="35"/>
      <c r="E13" s="35"/>
      <c r="F13" s="35"/>
      <c r="G13" s="35"/>
      <c r="H13" s="36"/>
    </row>
    <row r="14" s="2" customFormat="1">
      <c r="A14" s="35"/>
      <c r="B14" s="36"/>
      <c r="C14" s="229" t="s">
        <v>378</v>
      </c>
      <c r="D14" s="229" t="s">
        <v>379</v>
      </c>
      <c r="E14" s="16" t="s">
        <v>380</v>
      </c>
      <c r="F14" s="230">
        <v>170.22999999999999</v>
      </c>
      <c r="G14" s="35"/>
      <c r="H14" s="36"/>
    </row>
    <row r="15" s="2" customFormat="1" ht="16.8" customHeight="1">
      <c r="A15" s="35"/>
      <c r="B15" s="36"/>
      <c r="C15" s="225" t="s">
        <v>481</v>
      </c>
      <c r="D15" s="226" t="s">
        <v>481</v>
      </c>
      <c r="E15" s="227" t="s">
        <v>1</v>
      </c>
      <c r="F15" s="228">
        <v>5.7220000000000004</v>
      </c>
      <c r="G15" s="35"/>
      <c r="H15" s="36"/>
    </row>
    <row r="16" s="2" customFormat="1" ht="16.8" customHeight="1">
      <c r="A16" s="35"/>
      <c r="B16" s="36"/>
      <c r="C16" s="229" t="s">
        <v>481</v>
      </c>
      <c r="D16" s="229" t="s">
        <v>482</v>
      </c>
      <c r="E16" s="16" t="s">
        <v>1</v>
      </c>
      <c r="F16" s="230">
        <v>5.7220000000000004</v>
      </c>
      <c r="G16" s="35"/>
      <c r="H16" s="36"/>
    </row>
    <row r="17" s="2" customFormat="1" ht="16.8" customHeight="1">
      <c r="A17" s="35"/>
      <c r="B17" s="36"/>
      <c r="C17" s="225" t="s">
        <v>223</v>
      </c>
      <c r="D17" s="226" t="s">
        <v>223</v>
      </c>
      <c r="E17" s="227" t="s">
        <v>1</v>
      </c>
      <c r="F17" s="228">
        <v>14.988</v>
      </c>
      <c r="G17" s="35"/>
      <c r="H17" s="36"/>
    </row>
    <row r="18" s="2" customFormat="1" ht="16.8" customHeight="1">
      <c r="A18" s="35"/>
      <c r="B18" s="36"/>
      <c r="C18" s="229" t="s">
        <v>1</v>
      </c>
      <c r="D18" s="229" t="s">
        <v>488</v>
      </c>
      <c r="E18" s="16" t="s">
        <v>1</v>
      </c>
      <c r="F18" s="230">
        <v>0</v>
      </c>
      <c r="G18" s="35"/>
      <c r="H18" s="36"/>
    </row>
    <row r="19" s="2" customFormat="1" ht="16.8" customHeight="1">
      <c r="A19" s="35"/>
      <c r="B19" s="36"/>
      <c r="C19" s="229" t="s">
        <v>223</v>
      </c>
      <c r="D19" s="229" t="s">
        <v>489</v>
      </c>
      <c r="E19" s="16" t="s">
        <v>1</v>
      </c>
      <c r="F19" s="230">
        <v>14.988</v>
      </c>
      <c r="G19" s="35"/>
      <c r="H19" s="36"/>
    </row>
    <row r="20" s="2" customFormat="1" ht="16.8" customHeight="1">
      <c r="A20" s="35"/>
      <c r="B20" s="36"/>
      <c r="C20" s="231" t="s">
        <v>2255</v>
      </c>
      <c r="D20" s="35"/>
      <c r="E20" s="35"/>
      <c r="F20" s="35"/>
      <c r="G20" s="35"/>
      <c r="H20" s="36"/>
    </row>
    <row r="21" s="2" customFormat="1">
      <c r="A21" s="35"/>
      <c r="B21" s="36"/>
      <c r="C21" s="229" t="s">
        <v>483</v>
      </c>
      <c r="D21" s="229" t="s">
        <v>484</v>
      </c>
      <c r="E21" s="16" t="s">
        <v>446</v>
      </c>
      <c r="F21" s="230">
        <v>32.143000000000001</v>
      </c>
      <c r="G21" s="35"/>
      <c r="H21" s="36"/>
    </row>
    <row r="22" s="2" customFormat="1" ht="16.8" customHeight="1">
      <c r="A22" s="35"/>
      <c r="B22" s="36"/>
      <c r="C22" s="225" t="s">
        <v>514</v>
      </c>
      <c r="D22" s="226" t="s">
        <v>514</v>
      </c>
      <c r="E22" s="227" t="s">
        <v>1</v>
      </c>
      <c r="F22" s="228">
        <v>103.90000000000001</v>
      </c>
      <c r="G22" s="35"/>
      <c r="H22" s="36"/>
    </row>
    <row r="23" s="2" customFormat="1" ht="16.8" customHeight="1">
      <c r="A23" s="35"/>
      <c r="B23" s="36"/>
      <c r="C23" s="229" t="s">
        <v>1</v>
      </c>
      <c r="D23" s="229" t="s">
        <v>512</v>
      </c>
      <c r="E23" s="16" t="s">
        <v>1</v>
      </c>
      <c r="F23" s="230">
        <v>0</v>
      </c>
      <c r="G23" s="35"/>
      <c r="H23" s="36"/>
    </row>
    <row r="24" s="2" customFormat="1" ht="16.8" customHeight="1">
      <c r="A24" s="35"/>
      <c r="B24" s="36"/>
      <c r="C24" s="229" t="s">
        <v>1</v>
      </c>
      <c r="D24" s="229" t="s">
        <v>513</v>
      </c>
      <c r="E24" s="16" t="s">
        <v>1</v>
      </c>
      <c r="F24" s="230">
        <v>0</v>
      </c>
      <c r="G24" s="35"/>
      <c r="H24" s="36"/>
    </row>
    <row r="25" s="2" customFormat="1" ht="16.8" customHeight="1">
      <c r="A25" s="35"/>
      <c r="B25" s="36"/>
      <c r="C25" s="229" t="s">
        <v>514</v>
      </c>
      <c r="D25" s="229" t="s">
        <v>515</v>
      </c>
      <c r="E25" s="16" t="s">
        <v>1</v>
      </c>
      <c r="F25" s="230">
        <v>103.90000000000001</v>
      </c>
      <c r="G25" s="35"/>
      <c r="H25" s="36"/>
    </row>
    <row r="26" s="2" customFormat="1" ht="16.8" customHeight="1">
      <c r="A26" s="35"/>
      <c r="B26" s="36"/>
      <c r="C26" s="231" t="s">
        <v>2255</v>
      </c>
      <c r="D26" s="35"/>
      <c r="E26" s="35"/>
      <c r="F26" s="35"/>
      <c r="G26" s="35"/>
      <c r="H26" s="36"/>
    </row>
    <row r="27" s="2" customFormat="1" ht="16.8" customHeight="1">
      <c r="A27" s="35"/>
      <c r="B27" s="36"/>
      <c r="C27" s="229" t="s">
        <v>507</v>
      </c>
      <c r="D27" s="229" t="s">
        <v>508</v>
      </c>
      <c r="E27" s="16" t="s">
        <v>380</v>
      </c>
      <c r="F27" s="230">
        <v>340.77699999999999</v>
      </c>
      <c r="G27" s="35"/>
      <c r="H27" s="36"/>
    </row>
    <row r="28" s="2" customFormat="1" ht="16.8" customHeight="1">
      <c r="A28" s="35"/>
      <c r="B28" s="36"/>
      <c r="C28" s="225" t="s">
        <v>527</v>
      </c>
      <c r="D28" s="226" t="s">
        <v>527</v>
      </c>
      <c r="E28" s="227" t="s">
        <v>1</v>
      </c>
      <c r="F28" s="228">
        <v>9.2599999999999998</v>
      </c>
      <c r="G28" s="35"/>
      <c r="H28" s="36"/>
    </row>
    <row r="29" s="2" customFormat="1" ht="16.8" customHeight="1">
      <c r="A29" s="35"/>
      <c r="B29" s="36"/>
      <c r="C29" s="229" t="s">
        <v>527</v>
      </c>
      <c r="D29" s="229" t="s">
        <v>528</v>
      </c>
      <c r="E29" s="16" t="s">
        <v>1</v>
      </c>
      <c r="F29" s="230">
        <v>9.2599999999999998</v>
      </c>
      <c r="G29" s="35"/>
      <c r="H29" s="36"/>
    </row>
    <row r="30" s="2" customFormat="1" ht="16.8" customHeight="1">
      <c r="A30" s="35"/>
      <c r="B30" s="36"/>
      <c r="C30" s="231" t="s">
        <v>2255</v>
      </c>
      <c r="D30" s="35"/>
      <c r="E30" s="35"/>
      <c r="F30" s="35"/>
      <c r="G30" s="35"/>
      <c r="H30" s="36"/>
    </row>
    <row r="31" s="2" customFormat="1" ht="16.8" customHeight="1">
      <c r="A31" s="35"/>
      <c r="B31" s="36"/>
      <c r="C31" s="229" t="s">
        <v>523</v>
      </c>
      <c r="D31" s="229" t="s">
        <v>524</v>
      </c>
      <c r="E31" s="16" t="s">
        <v>434</v>
      </c>
      <c r="F31" s="230">
        <v>18.52</v>
      </c>
      <c r="G31" s="35"/>
      <c r="H31" s="36"/>
    </row>
    <row r="32" s="2" customFormat="1" ht="16.8" customHeight="1">
      <c r="A32" s="35"/>
      <c r="B32" s="36"/>
      <c r="C32" s="225" t="s">
        <v>539</v>
      </c>
      <c r="D32" s="226" t="s">
        <v>539</v>
      </c>
      <c r="E32" s="227" t="s">
        <v>1</v>
      </c>
      <c r="F32" s="228">
        <v>31</v>
      </c>
      <c r="G32" s="35"/>
      <c r="H32" s="36"/>
    </row>
    <row r="33" s="2" customFormat="1" ht="16.8" customHeight="1">
      <c r="A33" s="35"/>
      <c r="B33" s="36"/>
      <c r="C33" s="229" t="s">
        <v>539</v>
      </c>
      <c r="D33" s="229" t="s">
        <v>540</v>
      </c>
      <c r="E33" s="16" t="s">
        <v>1</v>
      </c>
      <c r="F33" s="230">
        <v>31</v>
      </c>
      <c r="G33" s="35"/>
      <c r="H33" s="36"/>
    </row>
    <row r="34" s="2" customFormat="1" ht="16.8" customHeight="1">
      <c r="A34" s="35"/>
      <c r="B34" s="36"/>
      <c r="C34" s="231" t="s">
        <v>2255</v>
      </c>
      <c r="D34" s="35"/>
      <c r="E34" s="35"/>
      <c r="F34" s="35"/>
      <c r="G34" s="35"/>
      <c r="H34" s="36"/>
    </row>
    <row r="35" s="2" customFormat="1" ht="16.8" customHeight="1">
      <c r="A35" s="35"/>
      <c r="B35" s="36"/>
      <c r="C35" s="229" t="s">
        <v>533</v>
      </c>
      <c r="D35" s="229" t="s">
        <v>534</v>
      </c>
      <c r="E35" s="16" t="s">
        <v>535</v>
      </c>
      <c r="F35" s="230">
        <v>62</v>
      </c>
      <c r="G35" s="35"/>
      <c r="H35" s="36"/>
    </row>
    <row r="36" s="2" customFormat="1" ht="16.8" customHeight="1">
      <c r="A36" s="35"/>
      <c r="B36" s="36"/>
      <c r="C36" s="225" t="s">
        <v>398</v>
      </c>
      <c r="D36" s="226" t="s">
        <v>398</v>
      </c>
      <c r="E36" s="227" t="s">
        <v>1</v>
      </c>
      <c r="F36" s="228">
        <v>38.579999999999998</v>
      </c>
      <c r="G36" s="35"/>
      <c r="H36" s="36"/>
    </row>
    <row r="37" s="2" customFormat="1" ht="16.8" customHeight="1">
      <c r="A37" s="35"/>
      <c r="B37" s="36"/>
      <c r="C37" s="229" t="s">
        <v>398</v>
      </c>
      <c r="D37" s="229" t="s">
        <v>399</v>
      </c>
      <c r="E37" s="16" t="s">
        <v>1</v>
      </c>
      <c r="F37" s="230">
        <v>38.579999999999998</v>
      </c>
      <c r="G37" s="35"/>
      <c r="H37" s="36"/>
    </row>
    <row r="38" s="2" customFormat="1" ht="16.8" customHeight="1">
      <c r="A38" s="35"/>
      <c r="B38" s="36"/>
      <c r="C38" s="231" t="s">
        <v>2255</v>
      </c>
      <c r="D38" s="35"/>
      <c r="E38" s="35"/>
      <c r="F38" s="35"/>
      <c r="G38" s="35"/>
      <c r="H38" s="36"/>
    </row>
    <row r="39" s="2" customFormat="1" ht="16.8" customHeight="1">
      <c r="A39" s="35"/>
      <c r="B39" s="36"/>
      <c r="C39" s="229" t="s">
        <v>393</v>
      </c>
      <c r="D39" s="229" t="s">
        <v>394</v>
      </c>
      <c r="E39" s="16" t="s">
        <v>380</v>
      </c>
      <c r="F39" s="230">
        <v>116.11</v>
      </c>
      <c r="G39" s="35"/>
      <c r="H39" s="36"/>
    </row>
    <row r="40" s="2" customFormat="1" ht="16.8" customHeight="1">
      <c r="A40" s="35"/>
      <c r="B40" s="36"/>
      <c r="C40" s="225" t="s">
        <v>562</v>
      </c>
      <c r="D40" s="226" t="s">
        <v>562</v>
      </c>
      <c r="E40" s="227" t="s">
        <v>1</v>
      </c>
      <c r="F40" s="228">
        <v>15</v>
      </c>
      <c r="G40" s="35"/>
      <c r="H40" s="36"/>
    </row>
    <row r="41" s="2" customFormat="1" ht="16.8" customHeight="1">
      <c r="A41" s="35"/>
      <c r="B41" s="36"/>
      <c r="C41" s="229" t="s">
        <v>562</v>
      </c>
      <c r="D41" s="229" t="s">
        <v>563</v>
      </c>
      <c r="E41" s="16" t="s">
        <v>1</v>
      </c>
      <c r="F41" s="230">
        <v>15</v>
      </c>
      <c r="G41" s="35"/>
      <c r="H41" s="36"/>
    </row>
    <row r="42" s="2" customFormat="1" ht="16.8" customHeight="1">
      <c r="A42" s="35"/>
      <c r="B42" s="36"/>
      <c r="C42" s="231" t="s">
        <v>2255</v>
      </c>
      <c r="D42" s="35"/>
      <c r="E42" s="35"/>
      <c r="F42" s="35"/>
      <c r="G42" s="35"/>
      <c r="H42" s="36"/>
    </row>
    <row r="43" s="2" customFormat="1" ht="16.8" customHeight="1">
      <c r="A43" s="35"/>
      <c r="B43" s="36"/>
      <c r="C43" s="229" t="s">
        <v>557</v>
      </c>
      <c r="D43" s="229" t="s">
        <v>558</v>
      </c>
      <c r="E43" s="16" t="s">
        <v>535</v>
      </c>
      <c r="F43" s="230">
        <v>30</v>
      </c>
      <c r="G43" s="35"/>
      <c r="H43" s="36"/>
    </row>
    <row r="44" s="2" customFormat="1" ht="16.8" customHeight="1">
      <c r="A44" s="35"/>
      <c r="B44" s="36"/>
      <c r="C44" s="225" t="s">
        <v>578</v>
      </c>
      <c r="D44" s="226" t="s">
        <v>578</v>
      </c>
      <c r="E44" s="227" t="s">
        <v>1</v>
      </c>
      <c r="F44" s="228">
        <v>8</v>
      </c>
      <c r="G44" s="35"/>
      <c r="H44" s="36"/>
    </row>
    <row r="45" s="2" customFormat="1" ht="16.8" customHeight="1">
      <c r="A45" s="35"/>
      <c r="B45" s="36"/>
      <c r="C45" s="229" t="s">
        <v>578</v>
      </c>
      <c r="D45" s="229" t="s">
        <v>579</v>
      </c>
      <c r="E45" s="16" t="s">
        <v>1</v>
      </c>
      <c r="F45" s="230">
        <v>8</v>
      </c>
      <c r="G45" s="35"/>
      <c r="H45" s="36"/>
    </row>
    <row r="46" s="2" customFormat="1" ht="16.8" customHeight="1">
      <c r="A46" s="35"/>
      <c r="B46" s="36"/>
      <c r="C46" s="225" t="s">
        <v>588</v>
      </c>
      <c r="D46" s="226" t="s">
        <v>588</v>
      </c>
      <c r="E46" s="227" t="s">
        <v>1</v>
      </c>
      <c r="F46" s="228">
        <v>106.2</v>
      </c>
      <c r="G46" s="35"/>
      <c r="H46" s="36"/>
    </row>
    <row r="47" s="2" customFormat="1" ht="16.8" customHeight="1">
      <c r="A47" s="35"/>
      <c r="B47" s="36"/>
      <c r="C47" s="229" t="s">
        <v>1</v>
      </c>
      <c r="D47" s="229" t="s">
        <v>586</v>
      </c>
      <c r="E47" s="16" t="s">
        <v>1</v>
      </c>
      <c r="F47" s="230">
        <v>0</v>
      </c>
      <c r="G47" s="35"/>
      <c r="H47" s="36"/>
    </row>
    <row r="48" s="2" customFormat="1" ht="16.8" customHeight="1">
      <c r="A48" s="35"/>
      <c r="B48" s="36"/>
      <c r="C48" s="229" t="s">
        <v>1</v>
      </c>
      <c r="D48" s="229" t="s">
        <v>587</v>
      </c>
      <c r="E48" s="16" t="s">
        <v>1</v>
      </c>
      <c r="F48" s="230">
        <v>0</v>
      </c>
      <c r="G48" s="35"/>
      <c r="H48" s="36"/>
    </row>
    <row r="49" s="2" customFormat="1" ht="16.8" customHeight="1">
      <c r="A49" s="35"/>
      <c r="B49" s="36"/>
      <c r="C49" s="229" t="s">
        <v>588</v>
      </c>
      <c r="D49" s="229" t="s">
        <v>589</v>
      </c>
      <c r="E49" s="16" t="s">
        <v>1</v>
      </c>
      <c r="F49" s="230">
        <v>106.2</v>
      </c>
      <c r="G49" s="35"/>
      <c r="H49" s="36"/>
    </row>
    <row r="50" s="2" customFormat="1" ht="16.8" customHeight="1">
      <c r="A50" s="35"/>
      <c r="B50" s="36"/>
      <c r="C50" s="231" t="s">
        <v>2255</v>
      </c>
      <c r="D50" s="35"/>
      <c r="E50" s="35"/>
      <c r="F50" s="35"/>
      <c r="G50" s="35"/>
      <c r="H50" s="36"/>
    </row>
    <row r="51" s="2" customFormat="1" ht="16.8" customHeight="1">
      <c r="A51" s="35"/>
      <c r="B51" s="36"/>
      <c r="C51" s="229" t="s">
        <v>581</v>
      </c>
      <c r="D51" s="229" t="s">
        <v>582</v>
      </c>
      <c r="E51" s="16" t="s">
        <v>380</v>
      </c>
      <c r="F51" s="230">
        <v>172.53999999999999</v>
      </c>
      <c r="G51" s="35"/>
      <c r="H51" s="36"/>
    </row>
    <row r="52" s="2" customFormat="1" ht="16.8" customHeight="1">
      <c r="A52" s="35"/>
      <c r="B52" s="36"/>
      <c r="C52" s="225" t="s">
        <v>598</v>
      </c>
      <c r="D52" s="226" t="s">
        <v>598</v>
      </c>
      <c r="E52" s="227" t="s">
        <v>1</v>
      </c>
      <c r="F52" s="228">
        <v>111.20999999999999</v>
      </c>
      <c r="G52" s="35"/>
      <c r="H52" s="36"/>
    </row>
    <row r="53" s="2" customFormat="1" ht="16.8" customHeight="1">
      <c r="A53" s="35"/>
      <c r="B53" s="36"/>
      <c r="C53" s="229" t="s">
        <v>1</v>
      </c>
      <c r="D53" s="229" t="s">
        <v>597</v>
      </c>
      <c r="E53" s="16" t="s">
        <v>1</v>
      </c>
      <c r="F53" s="230">
        <v>0</v>
      </c>
      <c r="G53" s="35"/>
      <c r="H53" s="36"/>
    </row>
    <row r="54" s="2" customFormat="1" ht="16.8" customHeight="1">
      <c r="A54" s="35"/>
      <c r="B54" s="36"/>
      <c r="C54" s="229" t="s">
        <v>1</v>
      </c>
      <c r="D54" s="229" t="s">
        <v>587</v>
      </c>
      <c r="E54" s="16" t="s">
        <v>1</v>
      </c>
      <c r="F54" s="230">
        <v>0</v>
      </c>
      <c r="G54" s="35"/>
      <c r="H54" s="36"/>
    </row>
    <row r="55" s="2" customFormat="1" ht="16.8" customHeight="1">
      <c r="A55" s="35"/>
      <c r="B55" s="36"/>
      <c r="C55" s="229" t="s">
        <v>598</v>
      </c>
      <c r="D55" s="229" t="s">
        <v>599</v>
      </c>
      <c r="E55" s="16" t="s">
        <v>1</v>
      </c>
      <c r="F55" s="230">
        <v>111.20999999999999</v>
      </c>
      <c r="G55" s="35"/>
      <c r="H55" s="36"/>
    </row>
    <row r="56" s="2" customFormat="1" ht="16.8" customHeight="1">
      <c r="A56" s="35"/>
      <c r="B56" s="36"/>
      <c r="C56" s="231" t="s">
        <v>2255</v>
      </c>
      <c r="D56" s="35"/>
      <c r="E56" s="35"/>
      <c r="F56" s="35"/>
      <c r="G56" s="35"/>
      <c r="H56" s="36"/>
    </row>
    <row r="57" s="2" customFormat="1" ht="16.8" customHeight="1">
      <c r="A57" s="35"/>
      <c r="B57" s="36"/>
      <c r="C57" s="229" t="s">
        <v>593</v>
      </c>
      <c r="D57" s="229" t="s">
        <v>594</v>
      </c>
      <c r="E57" s="16" t="s">
        <v>380</v>
      </c>
      <c r="F57" s="230">
        <v>177.55000000000001</v>
      </c>
      <c r="G57" s="35"/>
      <c r="H57" s="36"/>
    </row>
    <row r="58" s="2" customFormat="1" ht="16.8" customHeight="1">
      <c r="A58" s="35"/>
      <c r="B58" s="36"/>
      <c r="C58" s="225" t="s">
        <v>609</v>
      </c>
      <c r="D58" s="226" t="s">
        <v>609</v>
      </c>
      <c r="E58" s="227" t="s">
        <v>1</v>
      </c>
      <c r="F58" s="228">
        <v>107.5</v>
      </c>
      <c r="G58" s="35"/>
      <c r="H58" s="36"/>
    </row>
    <row r="59" s="2" customFormat="1" ht="16.8" customHeight="1">
      <c r="A59" s="35"/>
      <c r="B59" s="36"/>
      <c r="C59" s="229" t="s">
        <v>1</v>
      </c>
      <c r="D59" s="229" t="s">
        <v>608</v>
      </c>
      <c r="E59" s="16" t="s">
        <v>1</v>
      </c>
      <c r="F59" s="230">
        <v>0</v>
      </c>
      <c r="G59" s="35"/>
      <c r="H59" s="36"/>
    </row>
    <row r="60" s="2" customFormat="1" ht="16.8" customHeight="1">
      <c r="A60" s="35"/>
      <c r="B60" s="36"/>
      <c r="C60" s="229" t="s">
        <v>1</v>
      </c>
      <c r="D60" s="229" t="s">
        <v>587</v>
      </c>
      <c r="E60" s="16" t="s">
        <v>1</v>
      </c>
      <c r="F60" s="230">
        <v>0</v>
      </c>
      <c r="G60" s="35"/>
      <c r="H60" s="36"/>
    </row>
    <row r="61" s="2" customFormat="1" ht="16.8" customHeight="1">
      <c r="A61" s="35"/>
      <c r="B61" s="36"/>
      <c r="C61" s="229" t="s">
        <v>609</v>
      </c>
      <c r="D61" s="229" t="s">
        <v>610</v>
      </c>
      <c r="E61" s="16" t="s">
        <v>1</v>
      </c>
      <c r="F61" s="230">
        <v>107.5</v>
      </c>
      <c r="G61" s="35"/>
      <c r="H61" s="36"/>
    </row>
    <row r="62" s="2" customFormat="1" ht="16.8" customHeight="1">
      <c r="A62" s="35"/>
      <c r="B62" s="36"/>
      <c r="C62" s="231" t="s">
        <v>2255</v>
      </c>
      <c r="D62" s="35"/>
      <c r="E62" s="35"/>
      <c r="F62" s="35"/>
      <c r="G62" s="35"/>
      <c r="H62" s="36"/>
    </row>
    <row r="63" s="2" customFormat="1" ht="16.8" customHeight="1">
      <c r="A63" s="35"/>
      <c r="B63" s="36"/>
      <c r="C63" s="229" t="s">
        <v>603</v>
      </c>
      <c r="D63" s="229" t="s">
        <v>604</v>
      </c>
      <c r="E63" s="16" t="s">
        <v>380</v>
      </c>
      <c r="F63" s="230">
        <v>173.84</v>
      </c>
      <c r="G63" s="35"/>
      <c r="H63" s="36"/>
    </row>
    <row r="64" s="2" customFormat="1" ht="16.8" customHeight="1">
      <c r="A64" s="35"/>
      <c r="B64" s="36"/>
      <c r="C64" s="225" t="s">
        <v>619</v>
      </c>
      <c r="D64" s="226" t="s">
        <v>619</v>
      </c>
      <c r="E64" s="227" t="s">
        <v>1</v>
      </c>
      <c r="F64" s="228">
        <v>111.20999999999999</v>
      </c>
      <c r="G64" s="35"/>
      <c r="H64" s="36"/>
    </row>
    <row r="65" s="2" customFormat="1" ht="16.8" customHeight="1">
      <c r="A65" s="35"/>
      <c r="B65" s="36"/>
      <c r="C65" s="229" t="s">
        <v>619</v>
      </c>
      <c r="D65" s="229" t="s">
        <v>599</v>
      </c>
      <c r="E65" s="16" t="s">
        <v>1</v>
      </c>
      <c r="F65" s="230">
        <v>111.20999999999999</v>
      </c>
      <c r="G65" s="35"/>
      <c r="H65" s="36"/>
    </row>
    <row r="66" s="2" customFormat="1" ht="16.8" customHeight="1">
      <c r="A66" s="35"/>
      <c r="B66" s="36"/>
      <c r="C66" s="231" t="s">
        <v>2255</v>
      </c>
      <c r="D66" s="35"/>
      <c r="E66" s="35"/>
      <c r="F66" s="35"/>
      <c r="G66" s="35"/>
      <c r="H66" s="36"/>
    </row>
    <row r="67" s="2" customFormat="1" ht="16.8" customHeight="1">
      <c r="A67" s="35"/>
      <c r="B67" s="36"/>
      <c r="C67" s="229" t="s">
        <v>614</v>
      </c>
      <c r="D67" s="229" t="s">
        <v>615</v>
      </c>
      <c r="E67" s="16" t="s">
        <v>380</v>
      </c>
      <c r="F67" s="230">
        <v>177.55000000000001</v>
      </c>
      <c r="G67" s="35"/>
      <c r="H67" s="36"/>
    </row>
    <row r="68" s="2" customFormat="1" ht="16.8" customHeight="1">
      <c r="A68" s="35"/>
      <c r="B68" s="36"/>
      <c r="C68" s="225" t="s">
        <v>628</v>
      </c>
      <c r="D68" s="226" t="s">
        <v>628</v>
      </c>
      <c r="E68" s="227" t="s">
        <v>1</v>
      </c>
      <c r="F68" s="228">
        <v>222.41999999999999</v>
      </c>
      <c r="G68" s="35"/>
      <c r="H68" s="36"/>
    </row>
    <row r="69" s="2" customFormat="1" ht="16.8" customHeight="1">
      <c r="A69" s="35"/>
      <c r="B69" s="36"/>
      <c r="C69" s="229" t="s">
        <v>1</v>
      </c>
      <c r="D69" s="229" t="s">
        <v>587</v>
      </c>
      <c r="E69" s="16" t="s">
        <v>1</v>
      </c>
      <c r="F69" s="230">
        <v>0</v>
      </c>
      <c r="G69" s="35"/>
      <c r="H69" s="36"/>
    </row>
    <row r="70" s="2" customFormat="1" ht="16.8" customHeight="1">
      <c r="A70" s="35"/>
      <c r="B70" s="36"/>
      <c r="C70" s="229" t="s">
        <v>1</v>
      </c>
      <c r="D70" s="229" t="s">
        <v>513</v>
      </c>
      <c r="E70" s="16" t="s">
        <v>1</v>
      </c>
      <c r="F70" s="230">
        <v>0</v>
      </c>
      <c r="G70" s="35"/>
      <c r="H70" s="36"/>
    </row>
    <row r="71" s="2" customFormat="1" ht="16.8" customHeight="1">
      <c r="A71" s="35"/>
      <c r="B71" s="36"/>
      <c r="C71" s="229" t="s">
        <v>628</v>
      </c>
      <c r="D71" s="229" t="s">
        <v>629</v>
      </c>
      <c r="E71" s="16" t="s">
        <v>1</v>
      </c>
      <c r="F71" s="230">
        <v>222.41999999999999</v>
      </c>
      <c r="G71" s="35"/>
      <c r="H71" s="36"/>
    </row>
    <row r="72" s="2" customFormat="1" ht="16.8" customHeight="1">
      <c r="A72" s="35"/>
      <c r="B72" s="36"/>
      <c r="C72" s="231" t="s">
        <v>2255</v>
      </c>
      <c r="D72" s="35"/>
      <c r="E72" s="35"/>
      <c r="F72" s="35"/>
      <c r="G72" s="35"/>
      <c r="H72" s="36"/>
    </row>
    <row r="73" s="2" customFormat="1" ht="16.8" customHeight="1">
      <c r="A73" s="35"/>
      <c r="B73" s="36"/>
      <c r="C73" s="229" t="s">
        <v>623</v>
      </c>
      <c r="D73" s="229" t="s">
        <v>624</v>
      </c>
      <c r="E73" s="16" t="s">
        <v>380</v>
      </c>
      <c r="F73" s="230">
        <v>706.67700000000002</v>
      </c>
      <c r="G73" s="35"/>
      <c r="H73" s="36"/>
    </row>
    <row r="74" s="2" customFormat="1" ht="16.8" customHeight="1">
      <c r="A74" s="35"/>
      <c r="B74" s="36"/>
      <c r="C74" s="225" t="s">
        <v>641</v>
      </c>
      <c r="D74" s="226" t="s">
        <v>641</v>
      </c>
      <c r="E74" s="227" t="s">
        <v>1</v>
      </c>
      <c r="F74" s="228">
        <v>111.20999999999999</v>
      </c>
      <c r="G74" s="35"/>
      <c r="H74" s="36"/>
    </row>
    <row r="75" s="2" customFormat="1" ht="16.8" customHeight="1">
      <c r="A75" s="35"/>
      <c r="B75" s="36"/>
      <c r="C75" s="229" t="s">
        <v>1</v>
      </c>
      <c r="D75" s="229" t="s">
        <v>640</v>
      </c>
      <c r="E75" s="16" t="s">
        <v>1</v>
      </c>
      <c r="F75" s="230">
        <v>0</v>
      </c>
      <c r="G75" s="35"/>
      <c r="H75" s="36"/>
    </row>
    <row r="76" s="2" customFormat="1" ht="16.8" customHeight="1">
      <c r="A76" s="35"/>
      <c r="B76" s="36"/>
      <c r="C76" s="229" t="s">
        <v>1</v>
      </c>
      <c r="D76" s="229" t="s">
        <v>587</v>
      </c>
      <c r="E76" s="16" t="s">
        <v>1</v>
      </c>
      <c r="F76" s="230">
        <v>0</v>
      </c>
      <c r="G76" s="35"/>
      <c r="H76" s="36"/>
    </row>
    <row r="77" s="2" customFormat="1" ht="16.8" customHeight="1">
      <c r="A77" s="35"/>
      <c r="B77" s="36"/>
      <c r="C77" s="229" t="s">
        <v>1</v>
      </c>
      <c r="D77" s="229" t="s">
        <v>513</v>
      </c>
      <c r="E77" s="16" t="s">
        <v>1</v>
      </c>
      <c r="F77" s="230">
        <v>0</v>
      </c>
      <c r="G77" s="35"/>
      <c r="H77" s="36"/>
    </row>
    <row r="78" s="2" customFormat="1" ht="16.8" customHeight="1">
      <c r="A78" s="35"/>
      <c r="B78" s="36"/>
      <c r="C78" s="229" t="s">
        <v>641</v>
      </c>
      <c r="D78" s="229" t="s">
        <v>599</v>
      </c>
      <c r="E78" s="16" t="s">
        <v>1</v>
      </c>
      <c r="F78" s="230">
        <v>111.20999999999999</v>
      </c>
      <c r="G78" s="35"/>
      <c r="H78" s="36"/>
    </row>
    <row r="79" s="2" customFormat="1" ht="16.8" customHeight="1">
      <c r="A79" s="35"/>
      <c r="B79" s="36"/>
      <c r="C79" s="231" t="s">
        <v>2255</v>
      </c>
      <c r="D79" s="35"/>
      <c r="E79" s="35"/>
      <c r="F79" s="35"/>
      <c r="G79" s="35"/>
      <c r="H79" s="36"/>
    </row>
    <row r="80" s="2" customFormat="1" ht="16.8" customHeight="1">
      <c r="A80" s="35"/>
      <c r="B80" s="36"/>
      <c r="C80" s="229" t="s">
        <v>636</v>
      </c>
      <c r="D80" s="229" t="s">
        <v>637</v>
      </c>
      <c r="E80" s="16" t="s">
        <v>380</v>
      </c>
      <c r="F80" s="230">
        <v>358.58999999999997</v>
      </c>
      <c r="G80" s="35"/>
      <c r="H80" s="36"/>
    </row>
    <row r="81" s="2" customFormat="1" ht="16.8" customHeight="1">
      <c r="A81" s="35"/>
      <c r="B81" s="36"/>
      <c r="C81" s="225" t="s">
        <v>652</v>
      </c>
      <c r="D81" s="226" t="s">
        <v>652</v>
      </c>
      <c r="E81" s="227" t="s">
        <v>1</v>
      </c>
      <c r="F81" s="228">
        <v>111.20999999999999</v>
      </c>
      <c r="G81" s="35"/>
      <c r="H81" s="36"/>
    </row>
    <row r="82" s="2" customFormat="1" ht="16.8" customHeight="1">
      <c r="A82" s="35"/>
      <c r="B82" s="36"/>
      <c r="C82" s="229" t="s">
        <v>1</v>
      </c>
      <c r="D82" s="229" t="s">
        <v>651</v>
      </c>
      <c r="E82" s="16" t="s">
        <v>1</v>
      </c>
      <c r="F82" s="230">
        <v>0</v>
      </c>
      <c r="G82" s="35"/>
      <c r="H82" s="36"/>
    </row>
    <row r="83" s="2" customFormat="1" ht="16.8" customHeight="1">
      <c r="A83" s="35"/>
      <c r="B83" s="36"/>
      <c r="C83" s="229" t="s">
        <v>1</v>
      </c>
      <c r="D83" s="229" t="s">
        <v>587</v>
      </c>
      <c r="E83" s="16" t="s">
        <v>1</v>
      </c>
      <c r="F83" s="230">
        <v>0</v>
      </c>
      <c r="G83" s="35"/>
      <c r="H83" s="36"/>
    </row>
    <row r="84" s="2" customFormat="1" ht="16.8" customHeight="1">
      <c r="A84" s="35"/>
      <c r="B84" s="36"/>
      <c r="C84" s="229" t="s">
        <v>1</v>
      </c>
      <c r="D84" s="229" t="s">
        <v>513</v>
      </c>
      <c r="E84" s="16" t="s">
        <v>1</v>
      </c>
      <c r="F84" s="230">
        <v>0</v>
      </c>
      <c r="G84" s="35"/>
      <c r="H84" s="36"/>
    </row>
    <row r="85" s="2" customFormat="1" ht="16.8" customHeight="1">
      <c r="A85" s="35"/>
      <c r="B85" s="36"/>
      <c r="C85" s="229" t="s">
        <v>652</v>
      </c>
      <c r="D85" s="229" t="s">
        <v>599</v>
      </c>
      <c r="E85" s="16" t="s">
        <v>1</v>
      </c>
      <c r="F85" s="230">
        <v>111.20999999999999</v>
      </c>
      <c r="G85" s="35"/>
      <c r="H85" s="36"/>
    </row>
    <row r="86" s="2" customFormat="1" ht="16.8" customHeight="1">
      <c r="A86" s="35"/>
      <c r="B86" s="36"/>
      <c r="C86" s="231" t="s">
        <v>2255</v>
      </c>
      <c r="D86" s="35"/>
      <c r="E86" s="35"/>
      <c r="F86" s="35"/>
      <c r="G86" s="35"/>
      <c r="H86" s="36"/>
    </row>
    <row r="87" s="2" customFormat="1" ht="16.8" customHeight="1">
      <c r="A87" s="35"/>
      <c r="B87" s="36"/>
      <c r="C87" s="229" t="s">
        <v>647</v>
      </c>
      <c r="D87" s="229" t="s">
        <v>648</v>
      </c>
      <c r="E87" s="16" t="s">
        <v>380</v>
      </c>
      <c r="F87" s="230">
        <v>348.08699999999999</v>
      </c>
      <c r="G87" s="35"/>
      <c r="H87" s="36"/>
    </row>
    <row r="88" s="2" customFormat="1" ht="16.8" customHeight="1">
      <c r="A88" s="35"/>
      <c r="B88" s="36"/>
      <c r="C88" s="225" t="s">
        <v>410</v>
      </c>
      <c r="D88" s="226" t="s">
        <v>410</v>
      </c>
      <c r="E88" s="227" t="s">
        <v>1</v>
      </c>
      <c r="F88" s="228">
        <v>54.109999999999999</v>
      </c>
      <c r="G88" s="35"/>
      <c r="H88" s="36"/>
    </row>
    <row r="89" s="2" customFormat="1" ht="16.8" customHeight="1">
      <c r="A89" s="35"/>
      <c r="B89" s="36"/>
      <c r="C89" s="229" t="s">
        <v>410</v>
      </c>
      <c r="D89" s="229" t="s">
        <v>411</v>
      </c>
      <c r="E89" s="16" t="s">
        <v>1</v>
      </c>
      <c r="F89" s="230">
        <v>54.109999999999999</v>
      </c>
      <c r="G89" s="35"/>
      <c r="H89" s="36"/>
    </row>
    <row r="90" s="2" customFormat="1" ht="16.8" customHeight="1">
      <c r="A90" s="35"/>
      <c r="B90" s="36"/>
      <c r="C90" s="225" t="s">
        <v>225</v>
      </c>
      <c r="D90" s="226" t="s">
        <v>225</v>
      </c>
      <c r="E90" s="227" t="s">
        <v>1</v>
      </c>
      <c r="F90" s="228">
        <v>4</v>
      </c>
      <c r="G90" s="35"/>
      <c r="H90" s="36"/>
    </row>
    <row r="91" s="2" customFormat="1" ht="16.8" customHeight="1">
      <c r="A91" s="35"/>
      <c r="B91" s="36"/>
      <c r="C91" s="229" t="s">
        <v>1</v>
      </c>
      <c r="D91" s="229" t="s">
        <v>587</v>
      </c>
      <c r="E91" s="16" t="s">
        <v>1</v>
      </c>
      <c r="F91" s="230">
        <v>0</v>
      </c>
      <c r="G91" s="35"/>
      <c r="H91" s="36"/>
    </row>
    <row r="92" s="2" customFormat="1" ht="16.8" customHeight="1">
      <c r="A92" s="35"/>
      <c r="B92" s="36"/>
      <c r="C92" s="229" t="s">
        <v>225</v>
      </c>
      <c r="D92" s="229" t="s">
        <v>662</v>
      </c>
      <c r="E92" s="16" t="s">
        <v>1</v>
      </c>
      <c r="F92" s="230">
        <v>4</v>
      </c>
      <c r="G92" s="35"/>
      <c r="H92" s="36"/>
    </row>
    <row r="93" s="2" customFormat="1" ht="16.8" customHeight="1">
      <c r="A93" s="35"/>
      <c r="B93" s="36"/>
      <c r="C93" s="225" t="s">
        <v>226</v>
      </c>
      <c r="D93" s="226" t="s">
        <v>226</v>
      </c>
      <c r="E93" s="227" t="s">
        <v>1</v>
      </c>
      <c r="F93" s="228">
        <v>40</v>
      </c>
      <c r="G93" s="35"/>
      <c r="H93" s="36"/>
    </row>
    <row r="94" s="2" customFormat="1" ht="16.8" customHeight="1">
      <c r="A94" s="35"/>
      <c r="B94" s="36"/>
      <c r="C94" s="229" t="s">
        <v>1</v>
      </c>
      <c r="D94" s="229" t="s">
        <v>587</v>
      </c>
      <c r="E94" s="16" t="s">
        <v>1</v>
      </c>
      <c r="F94" s="230">
        <v>0</v>
      </c>
      <c r="G94" s="35"/>
      <c r="H94" s="36"/>
    </row>
    <row r="95" s="2" customFormat="1" ht="16.8" customHeight="1">
      <c r="A95" s="35"/>
      <c r="B95" s="36"/>
      <c r="C95" s="229" t="s">
        <v>226</v>
      </c>
      <c r="D95" s="229" t="s">
        <v>668</v>
      </c>
      <c r="E95" s="16" t="s">
        <v>1</v>
      </c>
      <c r="F95" s="230">
        <v>40</v>
      </c>
      <c r="G95" s="35"/>
      <c r="H95" s="36"/>
    </row>
    <row r="96" s="2" customFormat="1" ht="16.8" customHeight="1">
      <c r="A96" s="35"/>
      <c r="B96" s="36"/>
      <c r="C96" s="225" t="s">
        <v>675</v>
      </c>
      <c r="D96" s="226" t="s">
        <v>675</v>
      </c>
      <c r="E96" s="227" t="s">
        <v>1</v>
      </c>
      <c r="F96" s="228">
        <v>8</v>
      </c>
      <c r="G96" s="35"/>
      <c r="H96" s="36"/>
    </row>
    <row r="97" s="2" customFormat="1" ht="16.8" customHeight="1">
      <c r="A97" s="35"/>
      <c r="B97" s="36"/>
      <c r="C97" s="229" t="s">
        <v>675</v>
      </c>
      <c r="D97" s="229" t="s">
        <v>676</v>
      </c>
      <c r="E97" s="16" t="s">
        <v>1</v>
      </c>
      <c r="F97" s="230">
        <v>8</v>
      </c>
      <c r="G97" s="35"/>
      <c r="H97" s="36"/>
    </row>
    <row r="98" s="2" customFormat="1" ht="16.8" customHeight="1">
      <c r="A98" s="35"/>
      <c r="B98" s="36"/>
      <c r="C98" s="231" t="s">
        <v>2255</v>
      </c>
      <c r="D98" s="35"/>
      <c r="E98" s="35"/>
      <c r="F98" s="35"/>
      <c r="G98" s="35"/>
      <c r="H98" s="36"/>
    </row>
    <row r="99" s="2" customFormat="1" ht="16.8" customHeight="1">
      <c r="A99" s="35"/>
      <c r="B99" s="36"/>
      <c r="C99" s="229" t="s">
        <v>670</v>
      </c>
      <c r="D99" s="229" t="s">
        <v>671</v>
      </c>
      <c r="E99" s="16" t="s">
        <v>434</v>
      </c>
      <c r="F99" s="230">
        <v>16</v>
      </c>
      <c r="G99" s="35"/>
      <c r="H99" s="36"/>
    </row>
    <row r="100" s="2" customFormat="1" ht="16.8" customHeight="1">
      <c r="A100" s="35"/>
      <c r="B100" s="36"/>
      <c r="C100" s="225" t="s">
        <v>686</v>
      </c>
      <c r="D100" s="226" t="s">
        <v>686</v>
      </c>
      <c r="E100" s="227" t="s">
        <v>1</v>
      </c>
      <c r="F100" s="228">
        <v>9.2400000000000002</v>
      </c>
      <c r="G100" s="35"/>
      <c r="H100" s="36"/>
    </row>
    <row r="101" s="2" customFormat="1" ht="16.8" customHeight="1">
      <c r="A101" s="35"/>
      <c r="B101" s="36"/>
      <c r="C101" s="229" t="s">
        <v>686</v>
      </c>
      <c r="D101" s="229" t="s">
        <v>687</v>
      </c>
      <c r="E101" s="16" t="s">
        <v>1</v>
      </c>
      <c r="F101" s="230">
        <v>9.2400000000000002</v>
      </c>
      <c r="G101" s="35"/>
      <c r="H101" s="36"/>
    </row>
    <row r="102" s="2" customFormat="1" ht="16.8" customHeight="1">
      <c r="A102" s="35"/>
      <c r="B102" s="36"/>
      <c r="C102" s="225" t="s">
        <v>695</v>
      </c>
      <c r="D102" s="226" t="s">
        <v>695</v>
      </c>
      <c r="E102" s="227" t="s">
        <v>1</v>
      </c>
      <c r="F102" s="228">
        <v>1</v>
      </c>
      <c r="G102" s="35"/>
      <c r="H102" s="36"/>
    </row>
    <row r="103" s="2" customFormat="1" ht="16.8" customHeight="1">
      <c r="A103" s="35"/>
      <c r="B103" s="36"/>
      <c r="C103" s="229" t="s">
        <v>1</v>
      </c>
      <c r="D103" s="229" t="s">
        <v>694</v>
      </c>
      <c r="E103" s="16" t="s">
        <v>1</v>
      </c>
      <c r="F103" s="230">
        <v>0</v>
      </c>
      <c r="G103" s="35"/>
      <c r="H103" s="36"/>
    </row>
    <row r="104" s="2" customFormat="1" ht="16.8" customHeight="1">
      <c r="A104" s="35"/>
      <c r="B104" s="36"/>
      <c r="C104" s="229" t="s">
        <v>695</v>
      </c>
      <c r="D104" s="229" t="s">
        <v>696</v>
      </c>
      <c r="E104" s="16" t="s">
        <v>1</v>
      </c>
      <c r="F104" s="230">
        <v>1</v>
      </c>
      <c r="G104" s="35"/>
      <c r="H104" s="36"/>
    </row>
    <row r="105" s="2" customFormat="1" ht="16.8" customHeight="1">
      <c r="A105" s="35"/>
      <c r="B105" s="36"/>
      <c r="C105" s="225" t="s">
        <v>701</v>
      </c>
      <c r="D105" s="226" t="s">
        <v>701</v>
      </c>
      <c r="E105" s="227" t="s">
        <v>1</v>
      </c>
      <c r="F105" s="228">
        <v>1</v>
      </c>
      <c r="G105" s="35"/>
      <c r="H105" s="36"/>
    </row>
    <row r="106" s="2" customFormat="1" ht="16.8" customHeight="1">
      <c r="A106" s="35"/>
      <c r="B106" s="36"/>
      <c r="C106" s="229" t="s">
        <v>701</v>
      </c>
      <c r="D106" s="229" t="s">
        <v>702</v>
      </c>
      <c r="E106" s="16" t="s">
        <v>1</v>
      </c>
      <c r="F106" s="230">
        <v>1</v>
      </c>
      <c r="G106" s="35"/>
      <c r="H106" s="36"/>
    </row>
    <row r="107" s="2" customFormat="1" ht="16.8" customHeight="1">
      <c r="A107" s="35"/>
      <c r="B107" s="36"/>
      <c r="C107" s="225" t="s">
        <v>417</v>
      </c>
      <c r="D107" s="226" t="s">
        <v>417</v>
      </c>
      <c r="E107" s="227" t="s">
        <v>1</v>
      </c>
      <c r="F107" s="228">
        <v>15.18</v>
      </c>
      <c r="G107" s="35"/>
      <c r="H107" s="36"/>
    </row>
    <row r="108" s="2" customFormat="1">
      <c r="A108" s="35"/>
      <c r="B108" s="36"/>
      <c r="C108" s="229" t="s">
        <v>417</v>
      </c>
      <c r="D108" s="229" t="s">
        <v>418</v>
      </c>
      <c r="E108" s="16" t="s">
        <v>1</v>
      </c>
      <c r="F108" s="230">
        <v>15.18</v>
      </c>
      <c r="G108" s="35"/>
      <c r="H108" s="36"/>
    </row>
    <row r="109" s="2" customFormat="1" ht="16.8" customHeight="1">
      <c r="A109" s="35"/>
      <c r="B109" s="36"/>
      <c r="C109" s="231" t="s">
        <v>2255</v>
      </c>
      <c r="D109" s="35"/>
      <c r="E109" s="35"/>
      <c r="F109" s="35"/>
      <c r="G109" s="35"/>
      <c r="H109" s="36"/>
    </row>
    <row r="110" s="2" customFormat="1" ht="16.8" customHeight="1">
      <c r="A110" s="35"/>
      <c r="B110" s="36"/>
      <c r="C110" s="229" t="s">
        <v>412</v>
      </c>
      <c r="D110" s="229" t="s">
        <v>413</v>
      </c>
      <c r="E110" s="16" t="s">
        <v>380</v>
      </c>
      <c r="F110" s="230">
        <v>32.520000000000003</v>
      </c>
      <c r="G110" s="35"/>
      <c r="H110" s="36"/>
    </row>
    <row r="111" s="2" customFormat="1" ht="16.8" customHeight="1">
      <c r="A111" s="35"/>
      <c r="B111" s="36"/>
      <c r="C111" s="225" t="s">
        <v>730</v>
      </c>
      <c r="D111" s="226" t="s">
        <v>730</v>
      </c>
      <c r="E111" s="227" t="s">
        <v>1</v>
      </c>
      <c r="F111" s="228">
        <v>45.840000000000003</v>
      </c>
      <c r="G111" s="35"/>
      <c r="H111" s="36"/>
    </row>
    <row r="112" s="2" customFormat="1" ht="16.8" customHeight="1">
      <c r="A112" s="35"/>
      <c r="B112" s="36"/>
      <c r="C112" s="229" t="s">
        <v>1</v>
      </c>
      <c r="D112" s="229" t="s">
        <v>694</v>
      </c>
      <c r="E112" s="16" t="s">
        <v>1</v>
      </c>
      <c r="F112" s="230">
        <v>0</v>
      </c>
      <c r="G112" s="35"/>
      <c r="H112" s="36"/>
    </row>
    <row r="113" s="2" customFormat="1" ht="16.8" customHeight="1">
      <c r="A113" s="35"/>
      <c r="B113" s="36"/>
      <c r="C113" s="229" t="s">
        <v>730</v>
      </c>
      <c r="D113" s="229" t="s">
        <v>731</v>
      </c>
      <c r="E113" s="16" t="s">
        <v>1</v>
      </c>
      <c r="F113" s="230">
        <v>45.840000000000003</v>
      </c>
      <c r="G113" s="35"/>
      <c r="H113" s="36"/>
    </row>
    <row r="114" s="2" customFormat="1" ht="16.8" customHeight="1">
      <c r="A114" s="35"/>
      <c r="B114" s="36"/>
      <c r="C114" s="231" t="s">
        <v>2255</v>
      </c>
      <c r="D114" s="35"/>
      <c r="E114" s="35"/>
      <c r="F114" s="35"/>
      <c r="G114" s="35"/>
      <c r="H114" s="36"/>
    </row>
    <row r="115" s="2" customFormat="1" ht="16.8" customHeight="1">
      <c r="A115" s="35"/>
      <c r="B115" s="36"/>
      <c r="C115" s="229" t="s">
        <v>725</v>
      </c>
      <c r="D115" s="229" t="s">
        <v>726</v>
      </c>
      <c r="E115" s="16" t="s">
        <v>434</v>
      </c>
      <c r="F115" s="230">
        <v>96.670000000000002</v>
      </c>
      <c r="G115" s="35"/>
      <c r="H115" s="36"/>
    </row>
    <row r="116" s="2" customFormat="1" ht="16.8" customHeight="1">
      <c r="A116" s="35"/>
      <c r="B116" s="36"/>
      <c r="C116" s="225" t="s">
        <v>741</v>
      </c>
      <c r="D116" s="226" t="s">
        <v>741</v>
      </c>
      <c r="E116" s="227" t="s">
        <v>1</v>
      </c>
      <c r="F116" s="228">
        <v>2.3199999999999998</v>
      </c>
      <c r="G116" s="35"/>
      <c r="H116" s="36"/>
    </row>
    <row r="117" s="2" customFormat="1" ht="16.8" customHeight="1">
      <c r="A117" s="35"/>
      <c r="B117" s="36"/>
      <c r="C117" s="229" t="s">
        <v>1</v>
      </c>
      <c r="D117" s="229" t="s">
        <v>694</v>
      </c>
      <c r="E117" s="16" t="s">
        <v>1</v>
      </c>
      <c r="F117" s="230">
        <v>0</v>
      </c>
      <c r="G117" s="35"/>
      <c r="H117" s="36"/>
    </row>
    <row r="118" s="2" customFormat="1" ht="16.8" customHeight="1">
      <c r="A118" s="35"/>
      <c r="B118" s="36"/>
      <c r="C118" s="229" t="s">
        <v>741</v>
      </c>
      <c r="D118" s="229" t="s">
        <v>742</v>
      </c>
      <c r="E118" s="16" t="s">
        <v>1</v>
      </c>
      <c r="F118" s="230">
        <v>2.3199999999999998</v>
      </c>
      <c r="G118" s="35"/>
      <c r="H118" s="36"/>
    </row>
    <row r="119" s="2" customFormat="1" ht="16.8" customHeight="1">
      <c r="A119" s="35"/>
      <c r="B119" s="36"/>
      <c r="C119" s="231" t="s">
        <v>2255</v>
      </c>
      <c r="D119" s="35"/>
      <c r="E119" s="35"/>
      <c r="F119" s="35"/>
      <c r="G119" s="35"/>
      <c r="H119" s="36"/>
    </row>
    <row r="120" s="2" customFormat="1" ht="16.8" customHeight="1">
      <c r="A120" s="35"/>
      <c r="B120" s="36"/>
      <c r="C120" s="229" t="s">
        <v>736</v>
      </c>
      <c r="D120" s="229" t="s">
        <v>737</v>
      </c>
      <c r="E120" s="16" t="s">
        <v>380</v>
      </c>
      <c r="F120" s="230">
        <v>55.82</v>
      </c>
      <c r="G120" s="35"/>
      <c r="H120" s="36"/>
    </row>
    <row r="121" s="2" customFormat="1" ht="16.8" customHeight="1">
      <c r="A121" s="35"/>
      <c r="B121" s="36"/>
      <c r="C121" s="225" t="s">
        <v>753</v>
      </c>
      <c r="D121" s="226" t="s">
        <v>753</v>
      </c>
      <c r="E121" s="227" t="s">
        <v>1</v>
      </c>
      <c r="F121" s="228">
        <v>45.840000000000003</v>
      </c>
      <c r="G121" s="35"/>
      <c r="H121" s="36"/>
    </row>
    <row r="122" s="2" customFormat="1" ht="16.8" customHeight="1">
      <c r="A122" s="35"/>
      <c r="B122" s="36"/>
      <c r="C122" s="229" t="s">
        <v>1</v>
      </c>
      <c r="D122" s="229" t="s">
        <v>694</v>
      </c>
      <c r="E122" s="16" t="s">
        <v>1</v>
      </c>
      <c r="F122" s="230">
        <v>0</v>
      </c>
      <c r="G122" s="35"/>
      <c r="H122" s="36"/>
    </row>
    <row r="123" s="2" customFormat="1" ht="16.8" customHeight="1">
      <c r="A123" s="35"/>
      <c r="B123" s="36"/>
      <c r="C123" s="229" t="s">
        <v>753</v>
      </c>
      <c r="D123" s="229" t="s">
        <v>731</v>
      </c>
      <c r="E123" s="16" t="s">
        <v>1</v>
      </c>
      <c r="F123" s="230">
        <v>45.840000000000003</v>
      </c>
      <c r="G123" s="35"/>
      <c r="H123" s="36"/>
    </row>
    <row r="124" s="2" customFormat="1" ht="16.8" customHeight="1">
      <c r="A124" s="35"/>
      <c r="B124" s="36"/>
      <c r="C124" s="231" t="s">
        <v>2255</v>
      </c>
      <c r="D124" s="35"/>
      <c r="E124" s="35"/>
      <c r="F124" s="35"/>
      <c r="G124" s="35"/>
      <c r="H124" s="36"/>
    </row>
    <row r="125" s="2" customFormat="1" ht="16.8" customHeight="1">
      <c r="A125" s="35"/>
      <c r="B125" s="36"/>
      <c r="C125" s="229" t="s">
        <v>748</v>
      </c>
      <c r="D125" s="229" t="s">
        <v>749</v>
      </c>
      <c r="E125" s="16" t="s">
        <v>434</v>
      </c>
      <c r="F125" s="230">
        <v>96.670000000000002</v>
      </c>
      <c r="G125" s="35"/>
      <c r="H125" s="36"/>
    </row>
    <row r="126" s="2" customFormat="1" ht="16.8" customHeight="1">
      <c r="A126" s="35"/>
      <c r="B126" s="36"/>
      <c r="C126" s="225" t="s">
        <v>762</v>
      </c>
      <c r="D126" s="226" t="s">
        <v>762</v>
      </c>
      <c r="E126" s="227" t="s">
        <v>1</v>
      </c>
      <c r="F126" s="228">
        <v>2.3199999999999998</v>
      </c>
      <c r="G126" s="35"/>
      <c r="H126" s="36"/>
    </row>
    <row r="127" s="2" customFormat="1" ht="16.8" customHeight="1">
      <c r="A127" s="35"/>
      <c r="B127" s="36"/>
      <c r="C127" s="229" t="s">
        <v>1</v>
      </c>
      <c r="D127" s="229" t="s">
        <v>694</v>
      </c>
      <c r="E127" s="16" t="s">
        <v>1</v>
      </c>
      <c r="F127" s="230">
        <v>0</v>
      </c>
      <c r="G127" s="35"/>
      <c r="H127" s="36"/>
    </row>
    <row r="128" s="2" customFormat="1" ht="16.8" customHeight="1">
      <c r="A128" s="35"/>
      <c r="B128" s="36"/>
      <c r="C128" s="229" t="s">
        <v>762</v>
      </c>
      <c r="D128" s="229" t="s">
        <v>742</v>
      </c>
      <c r="E128" s="16" t="s">
        <v>1</v>
      </c>
      <c r="F128" s="230">
        <v>2.3199999999999998</v>
      </c>
      <c r="G128" s="35"/>
      <c r="H128" s="36"/>
    </row>
    <row r="129" s="2" customFormat="1" ht="16.8" customHeight="1">
      <c r="A129" s="35"/>
      <c r="B129" s="36"/>
      <c r="C129" s="231" t="s">
        <v>2255</v>
      </c>
      <c r="D129" s="35"/>
      <c r="E129" s="35"/>
      <c r="F129" s="35"/>
      <c r="G129" s="35"/>
      <c r="H129" s="36"/>
    </row>
    <row r="130" s="2" customFormat="1" ht="16.8" customHeight="1">
      <c r="A130" s="35"/>
      <c r="B130" s="36"/>
      <c r="C130" s="229" t="s">
        <v>757</v>
      </c>
      <c r="D130" s="229" t="s">
        <v>758</v>
      </c>
      <c r="E130" s="16" t="s">
        <v>380</v>
      </c>
      <c r="F130" s="230">
        <v>55.82</v>
      </c>
      <c r="G130" s="35"/>
      <c r="H130" s="36"/>
    </row>
    <row r="131" s="2" customFormat="1" ht="16.8" customHeight="1">
      <c r="A131" s="35"/>
      <c r="B131" s="36"/>
      <c r="C131" s="225" t="s">
        <v>771</v>
      </c>
      <c r="D131" s="226" t="s">
        <v>771</v>
      </c>
      <c r="E131" s="227" t="s">
        <v>1</v>
      </c>
      <c r="F131" s="228">
        <v>45.840000000000003</v>
      </c>
      <c r="G131" s="35"/>
      <c r="H131" s="36"/>
    </row>
    <row r="132" s="2" customFormat="1" ht="16.8" customHeight="1">
      <c r="A132" s="35"/>
      <c r="B132" s="36"/>
      <c r="C132" s="229" t="s">
        <v>771</v>
      </c>
      <c r="D132" s="229" t="s">
        <v>731</v>
      </c>
      <c r="E132" s="16" t="s">
        <v>1</v>
      </c>
      <c r="F132" s="230">
        <v>45.840000000000003</v>
      </c>
      <c r="G132" s="35"/>
      <c r="H132" s="36"/>
    </row>
    <row r="133" s="2" customFormat="1" ht="16.8" customHeight="1">
      <c r="A133" s="35"/>
      <c r="B133" s="36"/>
      <c r="C133" s="231" t="s">
        <v>2255</v>
      </c>
      <c r="D133" s="35"/>
      <c r="E133" s="35"/>
      <c r="F133" s="35"/>
      <c r="G133" s="35"/>
      <c r="H133" s="36"/>
    </row>
    <row r="134" s="2" customFormat="1" ht="16.8" customHeight="1">
      <c r="A134" s="35"/>
      <c r="B134" s="36"/>
      <c r="C134" s="229" t="s">
        <v>766</v>
      </c>
      <c r="D134" s="229" t="s">
        <v>767</v>
      </c>
      <c r="E134" s="16" t="s">
        <v>434</v>
      </c>
      <c r="F134" s="230">
        <v>96.670000000000002</v>
      </c>
      <c r="G134" s="35"/>
      <c r="H134" s="36"/>
    </row>
    <row r="135" s="2" customFormat="1" ht="16.8" customHeight="1">
      <c r="A135" s="35"/>
      <c r="B135" s="36"/>
      <c r="C135" s="225" t="s">
        <v>780</v>
      </c>
      <c r="D135" s="226" t="s">
        <v>780</v>
      </c>
      <c r="E135" s="227" t="s">
        <v>1</v>
      </c>
      <c r="F135" s="228">
        <v>2.3199999999999998</v>
      </c>
      <c r="G135" s="35"/>
      <c r="H135" s="36"/>
    </row>
    <row r="136" s="2" customFormat="1" ht="16.8" customHeight="1">
      <c r="A136" s="35"/>
      <c r="B136" s="36"/>
      <c r="C136" s="229" t="s">
        <v>780</v>
      </c>
      <c r="D136" s="229" t="s">
        <v>742</v>
      </c>
      <c r="E136" s="16" t="s">
        <v>1</v>
      </c>
      <c r="F136" s="230">
        <v>2.3199999999999998</v>
      </c>
      <c r="G136" s="35"/>
      <c r="H136" s="36"/>
    </row>
    <row r="137" s="2" customFormat="1" ht="16.8" customHeight="1">
      <c r="A137" s="35"/>
      <c r="B137" s="36"/>
      <c r="C137" s="231" t="s">
        <v>2255</v>
      </c>
      <c r="D137" s="35"/>
      <c r="E137" s="35"/>
      <c r="F137" s="35"/>
      <c r="G137" s="35"/>
      <c r="H137" s="36"/>
    </row>
    <row r="138" s="2" customFormat="1" ht="16.8" customHeight="1">
      <c r="A138" s="35"/>
      <c r="B138" s="36"/>
      <c r="C138" s="229" t="s">
        <v>775</v>
      </c>
      <c r="D138" s="229" t="s">
        <v>776</v>
      </c>
      <c r="E138" s="16" t="s">
        <v>380</v>
      </c>
      <c r="F138" s="230">
        <v>55.82</v>
      </c>
      <c r="G138" s="35"/>
      <c r="H138" s="36"/>
    </row>
    <row r="139" s="2" customFormat="1" ht="16.8" customHeight="1">
      <c r="A139" s="35"/>
      <c r="B139" s="36"/>
      <c r="C139" s="225" t="s">
        <v>789</v>
      </c>
      <c r="D139" s="226" t="s">
        <v>789</v>
      </c>
      <c r="E139" s="227" t="s">
        <v>1</v>
      </c>
      <c r="F139" s="228">
        <v>94.269999999999996</v>
      </c>
      <c r="G139" s="35"/>
      <c r="H139" s="36"/>
    </row>
    <row r="140" s="2" customFormat="1" ht="16.8" customHeight="1">
      <c r="A140" s="35"/>
      <c r="B140" s="36"/>
      <c r="C140" s="229" t="s">
        <v>789</v>
      </c>
      <c r="D140" s="229" t="s">
        <v>790</v>
      </c>
      <c r="E140" s="16" t="s">
        <v>1</v>
      </c>
      <c r="F140" s="230">
        <v>94.269999999999996</v>
      </c>
      <c r="G140" s="35"/>
      <c r="H140" s="36"/>
    </row>
    <row r="141" s="2" customFormat="1" ht="16.8" customHeight="1">
      <c r="A141" s="35"/>
      <c r="B141" s="36"/>
      <c r="C141" s="225" t="s">
        <v>797</v>
      </c>
      <c r="D141" s="226" t="s">
        <v>797</v>
      </c>
      <c r="E141" s="227" t="s">
        <v>1</v>
      </c>
      <c r="F141" s="228">
        <v>31</v>
      </c>
      <c r="G141" s="35"/>
      <c r="H141" s="36"/>
    </row>
    <row r="142" s="2" customFormat="1" ht="16.8" customHeight="1">
      <c r="A142" s="35"/>
      <c r="B142" s="36"/>
      <c r="C142" s="229" t="s">
        <v>797</v>
      </c>
      <c r="D142" s="229" t="s">
        <v>798</v>
      </c>
      <c r="E142" s="16" t="s">
        <v>1</v>
      </c>
      <c r="F142" s="230">
        <v>31</v>
      </c>
      <c r="G142" s="35"/>
      <c r="H142" s="36"/>
    </row>
    <row r="143" s="2" customFormat="1" ht="16.8" customHeight="1">
      <c r="A143" s="35"/>
      <c r="B143" s="36"/>
      <c r="C143" s="231" t="s">
        <v>2255</v>
      </c>
      <c r="D143" s="35"/>
      <c r="E143" s="35"/>
      <c r="F143" s="35"/>
      <c r="G143" s="35"/>
      <c r="H143" s="36"/>
    </row>
    <row r="144" s="2" customFormat="1" ht="16.8" customHeight="1">
      <c r="A144" s="35"/>
      <c r="B144" s="36"/>
      <c r="C144" s="229" t="s">
        <v>792</v>
      </c>
      <c r="D144" s="229" t="s">
        <v>793</v>
      </c>
      <c r="E144" s="16" t="s">
        <v>434</v>
      </c>
      <c r="F144" s="230">
        <v>94.269999999999996</v>
      </c>
      <c r="G144" s="35"/>
      <c r="H144" s="36"/>
    </row>
    <row r="145" s="2" customFormat="1" ht="16.8" customHeight="1">
      <c r="A145" s="35"/>
      <c r="B145" s="36"/>
      <c r="C145" s="225" t="s">
        <v>809</v>
      </c>
      <c r="D145" s="226" t="s">
        <v>809</v>
      </c>
      <c r="E145" s="227" t="s">
        <v>1</v>
      </c>
      <c r="F145" s="228">
        <v>1</v>
      </c>
      <c r="G145" s="35"/>
      <c r="H145" s="36"/>
    </row>
    <row r="146" s="2" customFormat="1" ht="16.8" customHeight="1">
      <c r="A146" s="35"/>
      <c r="B146" s="36"/>
      <c r="C146" s="229" t="s">
        <v>809</v>
      </c>
      <c r="D146" s="229" t="s">
        <v>810</v>
      </c>
      <c r="E146" s="16" t="s">
        <v>1</v>
      </c>
      <c r="F146" s="230">
        <v>1</v>
      </c>
      <c r="G146" s="35"/>
      <c r="H146" s="36"/>
    </row>
    <row r="147" s="2" customFormat="1" ht="16.8" customHeight="1">
      <c r="A147" s="35"/>
      <c r="B147" s="36"/>
      <c r="C147" s="225" t="s">
        <v>427</v>
      </c>
      <c r="D147" s="226" t="s">
        <v>427</v>
      </c>
      <c r="E147" s="227" t="s">
        <v>1</v>
      </c>
      <c r="F147" s="228">
        <v>130.68000000000001</v>
      </c>
      <c r="G147" s="35"/>
      <c r="H147" s="36"/>
    </row>
    <row r="148" s="2" customFormat="1" ht="16.8" customHeight="1">
      <c r="A148" s="35"/>
      <c r="B148" s="36"/>
      <c r="C148" s="229" t="s">
        <v>427</v>
      </c>
      <c r="D148" s="229" t="s">
        <v>428</v>
      </c>
      <c r="E148" s="16" t="s">
        <v>1</v>
      </c>
      <c r="F148" s="230">
        <v>130.68000000000001</v>
      </c>
      <c r="G148" s="35"/>
      <c r="H148" s="36"/>
    </row>
    <row r="149" s="2" customFormat="1" ht="16.8" customHeight="1">
      <c r="A149" s="35"/>
      <c r="B149" s="36"/>
      <c r="C149" s="231" t="s">
        <v>2255</v>
      </c>
      <c r="D149" s="35"/>
      <c r="E149" s="35"/>
      <c r="F149" s="35"/>
      <c r="G149" s="35"/>
      <c r="H149" s="36"/>
    </row>
    <row r="150" s="2" customFormat="1">
      <c r="A150" s="35"/>
      <c r="B150" s="36"/>
      <c r="C150" s="229" t="s">
        <v>422</v>
      </c>
      <c r="D150" s="229" t="s">
        <v>423</v>
      </c>
      <c r="E150" s="16" t="s">
        <v>380</v>
      </c>
      <c r="F150" s="230">
        <v>213.56</v>
      </c>
      <c r="G150" s="35"/>
      <c r="H150" s="36"/>
    </row>
    <row r="151" s="2" customFormat="1" ht="16.8" customHeight="1">
      <c r="A151" s="35"/>
      <c r="B151" s="36"/>
      <c r="C151" s="225" t="s">
        <v>817</v>
      </c>
      <c r="D151" s="226" t="s">
        <v>817</v>
      </c>
      <c r="E151" s="227" t="s">
        <v>1</v>
      </c>
      <c r="F151" s="228">
        <v>31.329999999999998</v>
      </c>
      <c r="G151" s="35"/>
      <c r="H151" s="36"/>
    </row>
    <row r="152" s="2" customFormat="1" ht="16.8" customHeight="1">
      <c r="A152" s="35"/>
      <c r="B152" s="36"/>
      <c r="C152" s="229" t="s">
        <v>817</v>
      </c>
      <c r="D152" s="229" t="s">
        <v>818</v>
      </c>
      <c r="E152" s="16" t="s">
        <v>1</v>
      </c>
      <c r="F152" s="230">
        <v>31.329999999999998</v>
      </c>
      <c r="G152" s="35"/>
      <c r="H152" s="36"/>
    </row>
    <row r="153" s="2" customFormat="1" ht="16.8" customHeight="1">
      <c r="A153" s="35"/>
      <c r="B153" s="36"/>
      <c r="C153" s="225" t="s">
        <v>828</v>
      </c>
      <c r="D153" s="226" t="s">
        <v>828</v>
      </c>
      <c r="E153" s="227" t="s">
        <v>1</v>
      </c>
      <c r="F153" s="228">
        <v>19.73</v>
      </c>
      <c r="G153" s="35"/>
      <c r="H153" s="36"/>
    </row>
    <row r="154" s="2" customFormat="1" ht="16.8" customHeight="1">
      <c r="A154" s="35"/>
      <c r="B154" s="36"/>
      <c r="C154" s="229" t="s">
        <v>1</v>
      </c>
      <c r="D154" s="229" t="s">
        <v>827</v>
      </c>
      <c r="E154" s="16" t="s">
        <v>1</v>
      </c>
      <c r="F154" s="230">
        <v>0</v>
      </c>
      <c r="G154" s="35"/>
      <c r="H154" s="36"/>
    </row>
    <row r="155" s="2" customFormat="1">
      <c r="A155" s="35"/>
      <c r="B155" s="36"/>
      <c r="C155" s="229" t="s">
        <v>828</v>
      </c>
      <c r="D155" s="229" t="s">
        <v>829</v>
      </c>
      <c r="E155" s="16" t="s">
        <v>1</v>
      </c>
      <c r="F155" s="230">
        <v>19.73</v>
      </c>
      <c r="G155" s="35"/>
      <c r="H155" s="36"/>
    </row>
    <row r="156" s="2" customFormat="1" ht="16.8" customHeight="1">
      <c r="A156" s="35"/>
      <c r="B156" s="36"/>
      <c r="C156" s="231" t="s">
        <v>2255</v>
      </c>
      <c r="D156" s="35"/>
      <c r="E156" s="35"/>
      <c r="F156" s="35"/>
      <c r="G156" s="35"/>
      <c r="H156" s="36"/>
    </row>
    <row r="157" s="2" customFormat="1" ht="16.8" customHeight="1">
      <c r="A157" s="35"/>
      <c r="B157" s="36"/>
      <c r="C157" s="229" t="s">
        <v>822</v>
      </c>
      <c r="D157" s="229" t="s">
        <v>823</v>
      </c>
      <c r="E157" s="16" t="s">
        <v>495</v>
      </c>
      <c r="F157" s="230">
        <v>165.221</v>
      </c>
      <c r="G157" s="35"/>
      <c r="H157" s="36"/>
    </row>
    <row r="158" s="2" customFormat="1" ht="16.8" customHeight="1">
      <c r="A158" s="35"/>
      <c r="B158" s="36"/>
      <c r="C158" s="225" t="s">
        <v>853</v>
      </c>
      <c r="D158" s="226" t="s">
        <v>853</v>
      </c>
      <c r="E158" s="227" t="s">
        <v>1</v>
      </c>
      <c r="F158" s="228">
        <v>177.56899999999999</v>
      </c>
      <c r="G158" s="35"/>
      <c r="H158" s="36"/>
    </row>
    <row r="159" s="2" customFormat="1" ht="16.8" customHeight="1">
      <c r="A159" s="35"/>
      <c r="B159" s="36"/>
      <c r="C159" s="229" t="s">
        <v>1</v>
      </c>
      <c r="D159" s="229" t="s">
        <v>852</v>
      </c>
      <c r="E159" s="16" t="s">
        <v>1</v>
      </c>
      <c r="F159" s="230">
        <v>0</v>
      </c>
      <c r="G159" s="35"/>
      <c r="H159" s="36"/>
    </row>
    <row r="160" s="2" customFormat="1">
      <c r="A160" s="35"/>
      <c r="B160" s="36"/>
      <c r="C160" s="229" t="s">
        <v>853</v>
      </c>
      <c r="D160" s="229" t="s">
        <v>854</v>
      </c>
      <c r="E160" s="16" t="s">
        <v>1</v>
      </c>
      <c r="F160" s="230">
        <v>177.56899999999999</v>
      </c>
      <c r="G160" s="35"/>
      <c r="H160" s="36"/>
    </row>
    <row r="161" s="2" customFormat="1" ht="16.8" customHeight="1">
      <c r="A161" s="35"/>
      <c r="B161" s="36"/>
      <c r="C161" s="231" t="s">
        <v>2255</v>
      </c>
      <c r="D161" s="35"/>
      <c r="E161" s="35"/>
      <c r="F161" s="35"/>
      <c r="G161" s="35"/>
      <c r="H161" s="36"/>
    </row>
    <row r="162" s="2" customFormat="1" ht="16.8" customHeight="1">
      <c r="A162" s="35"/>
      <c r="B162" s="36"/>
      <c r="C162" s="229" t="s">
        <v>847</v>
      </c>
      <c r="D162" s="229" t="s">
        <v>848</v>
      </c>
      <c r="E162" s="16" t="s">
        <v>495</v>
      </c>
      <c r="F162" s="230">
        <v>1486.9870000000001</v>
      </c>
      <c r="G162" s="35"/>
      <c r="H162" s="36"/>
    </row>
    <row r="163" s="2" customFormat="1" ht="16.8" customHeight="1">
      <c r="A163" s="35"/>
      <c r="B163" s="36"/>
      <c r="C163" s="225" t="s">
        <v>879</v>
      </c>
      <c r="D163" s="226" t="s">
        <v>879</v>
      </c>
      <c r="E163" s="227" t="s">
        <v>1</v>
      </c>
      <c r="F163" s="228">
        <v>5.1369999999999996</v>
      </c>
      <c r="G163" s="35"/>
      <c r="H163" s="36"/>
    </row>
    <row r="164" s="2" customFormat="1" ht="16.8" customHeight="1">
      <c r="A164" s="35"/>
      <c r="B164" s="36"/>
      <c r="C164" s="229" t="s">
        <v>1</v>
      </c>
      <c r="D164" s="229" t="s">
        <v>878</v>
      </c>
      <c r="E164" s="16" t="s">
        <v>1</v>
      </c>
      <c r="F164" s="230">
        <v>0</v>
      </c>
      <c r="G164" s="35"/>
      <c r="H164" s="36"/>
    </row>
    <row r="165" s="2" customFormat="1" ht="16.8" customHeight="1">
      <c r="A165" s="35"/>
      <c r="B165" s="36"/>
      <c r="C165" s="229" t="s">
        <v>879</v>
      </c>
      <c r="D165" s="229" t="s">
        <v>880</v>
      </c>
      <c r="E165" s="16" t="s">
        <v>1</v>
      </c>
      <c r="F165" s="230">
        <v>5.1369999999999996</v>
      </c>
      <c r="G165" s="35"/>
      <c r="H165" s="36"/>
    </row>
    <row r="166" s="2" customFormat="1" ht="16.8" customHeight="1">
      <c r="A166" s="35"/>
      <c r="B166" s="36"/>
      <c r="C166" s="231" t="s">
        <v>2255</v>
      </c>
      <c r="D166" s="35"/>
      <c r="E166" s="35"/>
      <c r="F166" s="35"/>
      <c r="G166" s="35"/>
      <c r="H166" s="36"/>
    </row>
    <row r="167" s="2" customFormat="1" ht="16.8" customHeight="1">
      <c r="A167" s="35"/>
      <c r="B167" s="36"/>
      <c r="C167" s="229" t="s">
        <v>873</v>
      </c>
      <c r="D167" s="229" t="s">
        <v>874</v>
      </c>
      <c r="E167" s="16" t="s">
        <v>495</v>
      </c>
      <c r="F167" s="230">
        <v>5.141</v>
      </c>
      <c r="G167" s="35"/>
      <c r="H167" s="36"/>
    </row>
    <row r="168" s="2" customFormat="1" ht="16.8" customHeight="1">
      <c r="A168" s="35"/>
      <c r="B168" s="36"/>
      <c r="C168" s="225" t="s">
        <v>891</v>
      </c>
      <c r="D168" s="226" t="s">
        <v>891</v>
      </c>
      <c r="E168" s="227" t="s">
        <v>1</v>
      </c>
      <c r="F168" s="228">
        <v>46.237000000000002</v>
      </c>
      <c r="G168" s="35"/>
      <c r="H168" s="36"/>
    </row>
    <row r="169" s="2" customFormat="1" ht="16.8" customHeight="1">
      <c r="A169" s="35"/>
      <c r="B169" s="36"/>
      <c r="C169" s="229" t="s">
        <v>1</v>
      </c>
      <c r="D169" s="229" t="s">
        <v>890</v>
      </c>
      <c r="E169" s="16" t="s">
        <v>1</v>
      </c>
      <c r="F169" s="230">
        <v>0</v>
      </c>
      <c r="G169" s="35"/>
      <c r="H169" s="36"/>
    </row>
    <row r="170" s="2" customFormat="1" ht="16.8" customHeight="1">
      <c r="A170" s="35"/>
      <c r="B170" s="36"/>
      <c r="C170" s="229" t="s">
        <v>891</v>
      </c>
      <c r="D170" s="229" t="s">
        <v>892</v>
      </c>
      <c r="E170" s="16" t="s">
        <v>1</v>
      </c>
      <c r="F170" s="230">
        <v>46.237000000000002</v>
      </c>
      <c r="G170" s="35"/>
      <c r="H170" s="36"/>
    </row>
    <row r="171" s="2" customFormat="1" ht="16.8" customHeight="1">
      <c r="A171" s="35"/>
      <c r="B171" s="36"/>
      <c r="C171" s="231" t="s">
        <v>2255</v>
      </c>
      <c r="D171" s="35"/>
      <c r="E171" s="35"/>
      <c r="F171" s="35"/>
      <c r="G171" s="35"/>
      <c r="H171" s="36"/>
    </row>
    <row r="172" s="2" customFormat="1" ht="16.8" customHeight="1">
      <c r="A172" s="35"/>
      <c r="B172" s="36"/>
      <c r="C172" s="229" t="s">
        <v>885</v>
      </c>
      <c r="D172" s="229" t="s">
        <v>886</v>
      </c>
      <c r="E172" s="16" t="s">
        <v>495</v>
      </c>
      <c r="F172" s="230">
        <v>46.273000000000003</v>
      </c>
      <c r="G172" s="35"/>
      <c r="H172" s="36"/>
    </row>
    <row r="173" s="2" customFormat="1" ht="16.8" customHeight="1">
      <c r="A173" s="35"/>
      <c r="B173" s="36"/>
      <c r="C173" s="225" t="s">
        <v>902</v>
      </c>
      <c r="D173" s="226" t="s">
        <v>902</v>
      </c>
      <c r="E173" s="227" t="s">
        <v>1</v>
      </c>
      <c r="F173" s="228">
        <v>4.5389999999999997</v>
      </c>
      <c r="G173" s="35"/>
      <c r="H173" s="36"/>
    </row>
    <row r="174" s="2" customFormat="1">
      <c r="A174" s="35"/>
      <c r="B174" s="36"/>
      <c r="C174" s="229" t="s">
        <v>902</v>
      </c>
      <c r="D174" s="229" t="s">
        <v>837</v>
      </c>
      <c r="E174" s="16" t="s">
        <v>1</v>
      </c>
      <c r="F174" s="230">
        <v>4.5389999999999997</v>
      </c>
      <c r="G174" s="35"/>
      <c r="H174" s="36"/>
    </row>
    <row r="175" s="2" customFormat="1" ht="16.8" customHeight="1">
      <c r="A175" s="35"/>
      <c r="B175" s="36"/>
      <c r="C175" s="231" t="s">
        <v>2255</v>
      </c>
      <c r="D175" s="35"/>
      <c r="E175" s="35"/>
      <c r="F175" s="35"/>
      <c r="G175" s="35"/>
      <c r="H175" s="36"/>
    </row>
    <row r="176" s="2" customFormat="1">
      <c r="A176" s="35"/>
      <c r="B176" s="36"/>
      <c r="C176" s="229" t="s">
        <v>897</v>
      </c>
      <c r="D176" s="229" t="s">
        <v>898</v>
      </c>
      <c r="E176" s="16" t="s">
        <v>495</v>
      </c>
      <c r="F176" s="230">
        <v>13.502000000000001</v>
      </c>
      <c r="G176" s="35"/>
      <c r="H176" s="36"/>
    </row>
    <row r="177" s="2" customFormat="1" ht="16.8" customHeight="1">
      <c r="A177" s="35"/>
      <c r="B177" s="36"/>
      <c r="C177" s="225" t="s">
        <v>913</v>
      </c>
      <c r="D177" s="226" t="s">
        <v>913</v>
      </c>
      <c r="E177" s="227" t="s">
        <v>1</v>
      </c>
      <c r="F177" s="228">
        <v>3.75</v>
      </c>
      <c r="G177" s="35"/>
      <c r="H177" s="36"/>
    </row>
    <row r="178" s="2" customFormat="1" ht="16.8" customHeight="1">
      <c r="A178" s="35"/>
      <c r="B178" s="36"/>
      <c r="C178" s="229" t="s">
        <v>913</v>
      </c>
      <c r="D178" s="229" t="s">
        <v>843</v>
      </c>
      <c r="E178" s="16" t="s">
        <v>1</v>
      </c>
      <c r="F178" s="230">
        <v>3.75</v>
      </c>
      <c r="G178" s="35"/>
      <c r="H178" s="36"/>
    </row>
    <row r="179" s="2" customFormat="1" ht="16.8" customHeight="1">
      <c r="A179" s="35"/>
      <c r="B179" s="36"/>
      <c r="C179" s="231" t="s">
        <v>2255</v>
      </c>
      <c r="D179" s="35"/>
      <c r="E179" s="35"/>
      <c r="F179" s="35"/>
      <c r="G179" s="35"/>
      <c r="H179" s="36"/>
    </row>
    <row r="180" s="2" customFormat="1">
      <c r="A180" s="35"/>
      <c r="B180" s="36"/>
      <c r="C180" s="229" t="s">
        <v>908</v>
      </c>
      <c r="D180" s="229" t="s">
        <v>909</v>
      </c>
      <c r="E180" s="16" t="s">
        <v>495</v>
      </c>
      <c r="F180" s="230">
        <v>7.5</v>
      </c>
      <c r="G180" s="35"/>
      <c r="H180" s="36"/>
    </row>
    <row r="181" s="2" customFormat="1" ht="16.8" customHeight="1">
      <c r="A181" s="35"/>
      <c r="B181" s="36"/>
      <c r="C181" s="225" t="s">
        <v>920</v>
      </c>
      <c r="D181" s="226" t="s">
        <v>920</v>
      </c>
      <c r="E181" s="227" t="s">
        <v>1</v>
      </c>
      <c r="F181" s="228">
        <v>19.73</v>
      </c>
      <c r="G181" s="35"/>
      <c r="H181" s="36"/>
    </row>
    <row r="182" s="2" customFormat="1">
      <c r="A182" s="35"/>
      <c r="B182" s="36"/>
      <c r="C182" s="229" t="s">
        <v>920</v>
      </c>
      <c r="D182" s="229" t="s">
        <v>829</v>
      </c>
      <c r="E182" s="16" t="s">
        <v>1</v>
      </c>
      <c r="F182" s="230">
        <v>19.73</v>
      </c>
      <c r="G182" s="35"/>
      <c r="H182" s="36"/>
    </row>
    <row r="183" s="2" customFormat="1" ht="16.8" customHeight="1">
      <c r="A183" s="35"/>
      <c r="B183" s="36"/>
      <c r="C183" s="231" t="s">
        <v>2255</v>
      </c>
      <c r="D183" s="35"/>
      <c r="E183" s="35"/>
      <c r="F183" s="35"/>
      <c r="G183" s="35"/>
      <c r="H183" s="36"/>
    </row>
    <row r="184" s="2" customFormat="1">
      <c r="A184" s="35"/>
      <c r="B184" s="36"/>
      <c r="C184" s="229" t="s">
        <v>917</v>
      </c>
      <c r="D184" s="229" t="s">
        <v>500</v>
      </c>
      <c r="E184" s="16" t="s">
        <v>495</v>
      </c>
      <c r="F184" s="230">
        <v>62.473999999999997</v>
      </c>
      <c r="G184" s="35"/>
      <c r="H184" s="36"/>
    </row>
    <row r="185" s="2" customFormat="1" ht="16.8" customHeight="1">
      <c r="A185" s="35"/>
      <c r="B185" s="36"/>
      <c r="C185" s="225" t="s">
        <v>928</v>
      </c>
      <c r="D185" s="226" t="s">
        <v>928</v>
      </c>
      <c r="E185" s="227" t="s">
        <v>1</v>
      </c>
      <c r="F185" s="228">
        <v>2.4689999999999999</v>
      </c>
      <c r="G185" s="35"/>
      <c r="H185" s="36"/>
    </row>
    <row r="186" s="2" customFormat="1" ht="16.8" customHeight="1">
      <c r="A186" s="35"/>
      <c r="B186" s="36"/>
      <c r="C186" s="229" t="s">
        <v>928</v>
      </c>
      <c r="D186" s="229" t="s">
        <v>832</v>
      </c>
      <c r="E186" s="16" t="s">
        <v>1</v>
      </c>
      <c r="F186" s="230">
        <v>2.4689999999999999</v>
      </c>
      <c r="G186" s="35"/>
      <c r="H186" s="36"/>
    </row>
    <row r="187" s="2" customFormat="1" ht="16.8" customHeight="1">
      <c r="A187" s="35"/>
      <c r="B187" s="36"/>
      <c r="C187" s="231" t="s">
        <v>2255</v>
      </c>
      <c r="D187" s="35"/>
      <c r="E187" s="35"/>
      <c r="F187" s="35"/>
      <c r="G187" s="35"/>
      <c r="H187" s="36"/>
    </row>
    <row r="188" s="2" customFormat="1">
      <c r="A188" s="35"/>
      <c r="B188" s="36"/>
      <c r="C188" s="229" t="s">
        <v>924</v>
      </c>
      <c r="D188" s="229" t="s">
        <v>925</v>
      </c>
      <c r="E188" s="16" t="s">
        <v>495</v>
      </c>
      <c r="F188" s="230">
        <v>81.745000000000005</v>
      </c>
      <c r="G188" s="35"/>
      <c r="H188" s="36"/>
    </row>
    <row r="189" s="2" customFormat="1" ht="16.8" customHeight="1">
      <c r="A189" s="35"/>
      <c r="B189" s="36"/>
      <c r="C189" s="225" t="s">
        <v>439</v>
      </c>
      <c r="D189" s="226" t="s">
        <v>439</v>
      </c>
      <c r="E189" s="227" t="s">
        <v>1</v>
      </c>
      <c r="F189" s="228">
        <v>14.35</v>
      </c>
      <c r="G189" s="35"/>
      <c r="H189" s="36"/>
    </row>
    <row r="190" s="2" customFormat="1" ht="16.8" customHeight="1">
      <c r="A190" s="35"/>
      <c r="B190" s="36"/>
      <c r="C190" s="229" t="s">
        <v>1</v>
      </c>
      <c r="D190" s="229" t="s">
        <v>438</v>
      </c>
      <c r="E190" s="16" t="s">
        <v>1</v>
      </c>
      <c r="F190" s="230">
        <v>0</v>
      </c>
      <c r="G190" s="35"/>
      <c r="H190" s="36"/>
    </row>
    <row r="191" s="2" customFormat="1" ht="16.8" customHeight="1">
      <c r="A191" s="35"/>
      <c r="B191" s="36"/>
      <c r="C191" s="229" t="s">
        <v>439</v>
      </c>
      <c r="D191" s="229" t="s">
        <v>440</v>
      </c>
      <c r="E191" s="16" t="s">
        <v>1</v>
      </c>
      <c r="F191" s="230">
        <v>14.35</v>
      </c>
      <c r="G191" s="35"/>
      <c r="H191" s="36"/>
    </row>
    <row r="192" s="2" customFormat="1" ht="16.8" customHeight="1">
      <c r="A192" s="35"/>
      <c r="B192" s="36"/>
      <c r="C192" s="231" t="s">
        <v>2255</v>
      </c>
      <c r="D192" s="35"/>
      <c r="E192" s="35"/>
      <c r="F192" s="35"/>
      <c r="G192" s="35"/>
      <c r="H192" s="36"/>
    </row>
    <row r="193" s="2" customFormat="1" ht="16.8" customHeight="1">
      <c r="A193" s="35"/>
      <c r="B193" s="36"/>
      <c r="C193" s="229" t="s">
        <v>432</v>
      </c>
      <c r="D193" s="229" t="s">
        <v>433</v>
      </c>
      <c r="E193" s="16" t="s">
        <v>434</v>
      </c>
      <c r="F193" s="230">
        <v>31.329999999999998</v>
      </c>
      <c r="G193" s="35"/>
      <c r="H193" s="36"/>
    </row>
    <row r="194" s="2" customFormat="1" ht="16.8" customHeight="1">
      <c r="A194" s="35"/>
      <c r="B194" s="36"/>
      <c r="C194" s="225" t="s">
        <v>451</v>
      </c>
      <c r="D194" s="226" t="s">
        <v>451</v>
      </c>
      <c r="E194" s="227" t="s">
        <v>1</v>
      </c>
      <c r="F194" s="228">
        <v>13.489000000000001</v>
      </c>
      <c r="G194" s="35"/>
      <c r="H194" s="36"/>
    </row>
    <row r="195" s="2" customFormat="1" ht="16.8" customHeight="1">
      <c r="A195" s="35"/>
      <c r="B195" s="36"/>
      <c r="C195" s="229" t="s">
        <v>1</v>
      </c>
      <c r="D195" s="229" t="s">
        <v>450</v>
      </c>
      <c r="E195" s="16" t="s">
        <v>1</v>
      </c>
      <c r="F195" s="230">
        <v>0</v>
      </c>
      <c r="G195" s="35"/>
      <c r="H195" s="36"/>
    </row>
    <row r="196" s="2" customFormat="1" ht="16.8" customHeight="1">
      <c r="A196" s="35"/>
      <c r="B196" s="36"/>
      <c r="C196" s="229" t="s">
        <v>451</v>
      </c>
      <c r="D196" s="229" t="s">
        <v>452</v>
      </c>
      <c r="E196" s="16" t="s">
        <v>1</v>
      </c>
      <c r="F196" s="230">
        <v>13.489000000000001</v>
      </c>
      <c r="G196" s="35"/>
      <c r="H196" s="36"/>
    </row>
    <row r="197" s="2" customFormat="1" ht="16.8" customHeight="1">
      <c r="A197" s="35"/>
      <c r="B197" s="36"/>
      <c r="C197" s="231" t="s">
        <v>2255</v>
      </c>
      <c r="D197" s="35"/>
      <c r="E197" s="35"/>
      <c r="F197" s="35"/>
      <c r="G197" s="35"/>
      <c r="H197" s="36"/>
    </row>
    <row r="198" s="2" customFormat="1">
      <c r="A198" s="35"/>
      <c r="B198" s="36"/>
      <c r="C198" s="229" t="s">
        <v>444</v>
      </c>
      <c r="D198" s="229" t="s">
        <v>445</v>
      </c>
      <c r="E198" s="16" t="s">
        <v>446</v>
      </c>
      <c r="F198" s="230">
        <v>51.5</v>
      </c>
      <c r="G198" s="35"/>
      <c r="H198" s="36"/>
    </row>
    <row r="199" s="2" customFormat="1" ht="16.8" customHeight="1">
      <c r="A199" s="35"/>
      <c r="B199" s="36"/>
      <c r="C199" s="225" t="s">
        <v>463</v>
      </c>
      <c r="D199" s="226" t="s">
        <v>463</v>
      </c>
      <c r="E199" s="227" t="s">
        <v>1</v>
      </c>
      <c r="F199" s="228">
        <v>1.4990000000000001</v>
      </c>
      <c r="G199" s="35"/>
      <c r="H199" s="36"/>
    </row>
    <row r="200" s="2" customFormat="1" ht="16.8" customHeight="1">
      <c r="A200" s="35"/>
      <c r="B200" s="36"/>
      <c r="C200" s="229" t="s">
        <v>1</v>
      </c>
      <c r="D200" s="229" t="s">
        <v>462</v>
      </c>
      <c r="E200" s="16" t="s">
        <v>1</v>
      </c>
      <c r="F200" s="230">
        <v>0</v>
      </c>
      <c r="G200" s="35"/>
      <c r="H200" s="36"/>
    </row>
    <row r="201" s="2" customFormat="1" ht="16.8" customHeight="1">
      <c r="A201" s="35"/>
      <c r="B201" s="36"/>
      <c r="C201" s="229" t="s">
        <v>463</v>
      </c>
      <c r="D201" s="229" t="s">
        <v>464</v>
      </c>
      <c r="E201" s="16" t="s">
        <v>1</v>
      </c>
      <c r="F201" s="230">
        <v>1.4990000000000001</v>
      </c>
      <c r="G201" s="35"/>
      <c r="H201" s="36"/>
    </row>
    <row r="202" s="2" customFormat="1" ht="16.8" customHeight="1">
      <c r="A202" s="35"/>
      <c r="B202" s="36"/>
      <c r="C202" s="231" t="s">
        <v>2255</v>
      </c>
      <c r="D202" s="35"/>
      <c r="E202" s="35"/>
      <c r="F202" s="35"/>
      <c r="G202" s="35"/>
      <c r="H202" s="36"/>
    </row>
    <row r="203" s="2" customFormat="1">
      <c r="A203" s="35"/>
      <c r="B203" s="36"/>
      <c r="C203" s="229" t="s">
        <v>457</v>
      </c>
      <c r="D203" s="229" t="s">
        <v>458</v>
      </c>
      <c r="E203" s="16" t="s">
        <v>446</v>
      </c>
      <c r="F203" s="230">
        <v>5.7220000000000004</v>
      </c>
      <c r="G203" s="35"/>
      <c r="H203" s="36"/>
    </row>
    <row r="204" s="2" customFormat="1" ht="16.8" customHeight="1">
      <c r="A204" s="35"/>
      <c r="B204" s="36"/>
      <c r="C204" s="225" t="s">
        <v>474</v>
      </c>
      <c r="D204" s="226" t="s">
        <v>474</v>
      </c>
      <c r="E204" s="227" t="s">
        <v>1</v>
      </c>
      <c r="F204" s="228">
        <v>51.500999999999998</v>
      </c>
      <c r="G204" s="35"/>
      <c r="H204" s="36"/>
    </row>
    <row r="205" s="2" customFormat="1" ht="16.8" customHeight="1">
      <c r="A205" s="35"/>
      <c r="B205" s="36"/>
      <c r="C205" s="229" t="s">
        <v>474</v>
      </c>
      <c r="D205" s="229" t="s">
        <v>475</v>
      </c>
      <c r="E205" s="16" t="s">
        <v>1</v>
      </c>
      <c r="F205" s="230">
        <v>51.500999999999998</v>
      </c>
      <c r="G205" s="35"/>
      <c r="H205" s="36"/>
    </row>
    <row r="206" s="2" customFormat="1" ht="16.8" customHeight="1">
      <c r="A206" s="35"/>
      <c r="B206" s="36"/>
      <c r="C206" s="225" t="s">
        <v>228</v>
      </c>
      <c r="D206" s="226" t="s">
        <v>228</v>
      </c>
      <c r="E206" s="227" t="s">
        <v>1</v>
      </c>
      <c r="F206" s="228">
        <v>62.359999999999999</v>
      </c>
      <c r="G206" s="35"/>
      <c r="H206" s="36"/>
    </row>
    <row r="207" s="2" customFormat="1">
      <c r="A207" s="35"/>
      <c r="B207" s="36"/>
      <c r="C207" s="229" t="s">
        <v>228</v>
      </c>
      <c r="D207" s="229" t="s">
        <v>389</v>
      </c>
      <c r="E207" s="16" t="s">
        <v>1</v>
      </c>
      <c r="F207" s="230">
        <v>62.359999999999999</v>
      </c>
      <c r="G207" s="35"/>
      <c r="H207" s="36"/>
    </row>
    <row r="208" s="2" customFormat="1" ht="16.8" customHeight="1">
      <c r="A208" s="35"/>
      <c r="B208" s="36"/>
      <c r="C208" s="231" t="s">
        <v>2255</v>
      </c>
      <c r="D208" s="35"/>
      <c r="E208" s="35"/>
      <c r="F208" s="35"/>
      <c r="G208" s="35"/>
      <c r="H208" s="36"/>
    </row>
    <row r="209" s="2" customFormat="1">
      <c r="A209" s="35"/>
      <c r="B209" s="36"/>
      <c r="C209" s="229" t="s">
        <v>378</v>
      </c>
      <c r="D209" s="229" t="s">
        <v>379</v>
      </c>
      <c r="E209" s="16" t="s">
        <v>380</v>
      </c>
      <c r="F209" s="230">
        <v>170.22999999999999</v>
      </c>
      <c r="G209" s="35"/>
      <c r="H209" s="36"/>
    </row>
    <row r="210" s="2" customFormat="1" ht="16.8" customHeight="1">
      <c r="A210" s="35"/>
      <c r="B210" s="36"/>
      <c r="C210" s="225" t="s">
        <v>230</v>
      </c>
      <c r="D210" s="226" t="s">
        <v>230</v>
      </c>
      <c r="E210" s="227" t="s">
        <v>1</v>
      </c>
      <c r="F210" s="228">
        <v>17.155000000000001</v>
      </c>
      <c r="G210" s="35"/>
      <c r="H210" s="36"/>
    </row>
    <row r="211" s="2" customFormat="1" ht="16.8" customHeight="1">
      <c r="A211" s="35"/>
      <c r="B211" s="36"/>
      <c r="C211" s="229" t="s">
        <v>230</v>
      </c>
      <c r="D211" s="229" t="s">
        <v>490</v>
      </c>
      <c r="E211" s="16" t="s">
        <v>1</v>
      </c>
      <c r="F211" s="230">
        <v>17.155000000000001</v>
      </c>
      <c r="G211" s="35"/>
      <c r="H211" s="36"/>
    </row>
    <row r="212" s="2" customFormat="1" ht="16.8" customHeight="1">
      <c r="A212" s="35"/>
      <c r="B212" s="36"/>
      <c r="C212" s="231" t="s">
        <v>2255</v>
      </c>
      <c r="D212" s="35"/>
      <c r="E212" s="35"/>
      <c r="F212" s="35"/>
      <c r="G212" s="35"/>
      <c r="H212" s="36"/>
    </row>
    <row r="213" s="2" customFormat="1">
      <c r="A213" s="35"/>
      <c r="B213" s="36"/>
      <c r="C213" s="229" t="s">
        <v>483</v>
      </c>
      <c r="D213" s="229" t="s">
        <v>484</v>
      </c>
      <c r="E213" s="16" t="s">
        <v>446</v>
      </c>
      <c r="F213" s="230">
        <v>32.143000000000001</v>
      </c>
      <c r="G213" s="35"/>
      <c r="H213" s="36"/>
    </row>
    <row r="214" s="2" customFormat="1" ht="16.8" customHeight="1">
      <c r="A214" s="35"/>
      <c r="B214" s="36"/>
      <c r="C214" s="225" t="s">
        <v>232</v>
      </c>
      <c r="D214" s="226" t="s">
        <v>232</v>
      </c>
      <c r="E214" s="227" t="s">
        <v>1</v>
      </c>
      <c r="F214" s="228">
        <v>66.340000000000003</v>
      </c>
      <c r="G214" s="35"/>
      <c r="H214" s="36"/>
    </row>
    <row r="215" s="2" customFormat="1" ht="16.8" customHeight="1">
      <c r="A215" s="35"/>
      <c r="B215" s="36"/>
      <c r="C215" s="229" t="s">
        <v>232</v>
      </c>
      <c r="D215" s="229" t="s">
        <v>516</v>
      </c>
      <c r="E215" s="16" t="s">
        <v>1</v>
      </c>
      <c r="F215" s="230">
        <v>66.340000000000003</v>
      </c>
      <c r="G215" s="35"/>
      <c r="H215" s="36"/>
    </row>
    <row r="216" s="2" customFormat="1" ht="16.8" customHeight="1">
      <c r="A216" s="35"/>
      <c r="B216" s="36"/>
      <c r="C216" s="231" t="s">
        <v>2255</v>
      </c>
      <c r="D216" s="35"/>
      <c r="E216" s="35"/>
      <c r="F216" s="35"/>
      <c r="G216" s="35"/>
      <c r="H216" s="36"/>
    </row>
    <row r="217" s="2" customFormat="1" ht="16.8" customHeight="1">
      <c r="A217" s="35"/>
      <c r="B217" s="36"/>
      <c r="C217" s="229" t="s">
        <v>507</v>
      </c>
      <c r="D217" s="229" t="s">
        <v>508</v>
      </c>
      <c r="E217" s="16" t="s">
        <v>380</v>
      </c>
      <c r="F217" s="230">
        <v>340.77699999999999</v>
      </c>
      <c r="G217" s="35"/>
      <c r="H217" s="36"/>
    </row>
    <row r="218" s="2" customFormat="1" ht="16.8" customHeight="1">
      <c r="A218" s="35"/>
      <c r="B218" s="36"/>
      <c r="C218" s="225" t="s">
        <v>234</v>
      </c>
      <c r="D218" s="226" t="s">
        <v>234</v>
      </c>
      <c r="E218" s="227" t="s">
        <v>1</v>
      </c>
      <c r="F218" s="228">
        <v>9.2599999999999998</v>
      </c>
      <c r="G218" s="35"/>
      <c r="H218" s="36"/>
    </row>
    <row r="219" s="2" customFormat="1" ht="16.8" customHeight="1">
      <c r="A219" s="35"/>
      <c r="B219" s="36"/>
      <c r="C219" s="229" t="s">
        <v>234</v>
      </c>
      <c r="D219" s="229" t="s">
        <v>529</v>
      </c>
      <c r="E219" s="16" t="s">
        <v>1</v>
      </c>
      <c r="F219" s="230">
        <v>9.2599999999999998</v>
      </c>
      <c r="G219" s="35"/>
      <c r="H219" s="36"/>
    </row>
    <row r="220" s="2" customFormat="1" ht="16.8" customHeight="1">
      <c r="A220" s="35"/>
      <c r="B220" s="36"/>
      <c r="C220" s="231" t="s">
        <v>2255</v>
      </c>
      <c r="D220" s="35"/>
      <c r="E220" s="35"/>
      <c r="F220" s="35"/>
      <c r="G220" s="35"/>
      <c r="H220" s="36"/>
    </row>
    <row r="221" s="2" customFormat="1" ht="16.8" customHeight="1">
      <c r="A221" s="35"/>
      <c r="B221" s="36"/>
      <c r="C221" s="229" t="s">
        <v>523</v>
      </c>
      <c r="D221" s="229" t="s">
        <v>524</v>
      </c>
      <c r="E221" s="16" t="s">
        <v>434</v>
      </c>
      <c r="F221" s="230">
        <v>18.52</v>
      </c>
      <c r="G221" s="35"/>
      <c r="H221" s="36"/>
    </row>
    <row r="222" s="2" customFormat="1" ht="16.8" customHeight="1">
      <c r="A222" s="35"/>
      <c r="B222" s="36"/>
      <c r="C222" s="225" t="s">
        <v>237</v>
      </c>
      <c r="D222" s="226" t="s">
        <v>237</v>
      </c>
      <c r="E222" s="227" t="s">
        <v>1</v>
      </c>
      <c r="F222" s="228">
        <v>31</v>
      </c>
      <c r="G222" s="35"/>
      <c r="H222" s="36"/>
    </row>
    <row r="223" s="2" customFormat="1" ht="16.8" customHeight="1">
      <c r="A223" s="35"/>
      <c r="B223" s="36"/>
      <c r="C223" s="229" t="s">
        <v>237</v>
      </c>
      <c r="D223" s="229" t="s">
        <v>541</v>
      </c>
      <c r="E223" s="16" t="s">
        <v>1</v>
      </c>
      <c r="F223" s="230">
        <v>31</v>
      </c>
      <c r="G223" s="35"/>
      <c r="H223" s="36"/>
    </row>
    <row r="224" s="2" customFormat="1" ht="16.8" customHeight="1">
      <c r="A224" s="35"/>
      <c r="B224" s="36"/>
      <c r="C224" s="231" t="s">
        <v>2255</v>
      </c>
      <c r="D224" s="35"/>
      <c r="E224" s="35"/>
      <c r="F224" s="35"/>
      <c r="G224" s="35"/>
      <c r="H224" s="36"/>
    </row>
    <row r="225" s="2" customFormat="1" ht="16.8" customHeight="1">
      <c r="A225" s="35"/>
      <c r="B225" s="36"/>
      <c r="C225" s="229" t="s">
        <v>533</v>
      </c>
      <c r="D225" s="229" t="s">
        <v>534</v>
      </c>
      <c r="E225" s="16" t="s">
        <v>535</v>
      </c>
      <c r="F225" s="230">
        <v>62</v>
      </c>
      <c r="G225" s="35"/>
      <c r="H225" s="36"/>
    </row>
    <row r="226" s="2" customFormat="1" ht="16.8" customHeight="1">
      <c r="A226" s="35"/>
      <c r="B226" s="36"/>
      <c r="C226" s="225" t="s">
        <v>239</v>
      </c>
      <c r="D226" s="226" t="s">
        <v>239</v>
      </c>
      <c r="E226" s="227" t="s">
        <v>1</v>
      </c>
      <c r="F226" s="228">
        <v>45.009999999999998</v>
      </c>
      <c r="G226" s="35"/>
      <c r="H226" s="36"/>
    </row>
    <row r="227" s="2" customFormat="1" ht="16.8" customHeight="1">
      <c r="A227" s="35"/>
      <c r="B227" s="36"/>
      <c r="C227" s="229" t="s">
        <v>239</v>
      </c>
      <c r="D227" s="229" t="s">
        <v>400</v>
      </c>
      <c r="E227" s="16" t="s">
        <v>1</v>
      </c>
      <c r="F227" s="230">
        <v>45.009999999999998</v>
      </c>
      <c r="G227" s="35"/>
      <c r="H227" s="36"/>
    </row>
    <row r="228" s="2" customFormat="1" ht="16.8" customHeight="1">
      <c r="A228" s="35"/>
      <c r="B228" s="36"/>
      <c r="C228" s="231" t="s">
        <v>2255</v>
      </c>
      <c r="D228" s="35"/>
      <c r="E228" s="35"/>
      <c r="F228" s="35"/>
      <c r="G228" s="35"/>
      <c r="H228" s="36"/>
    </row>
    <row r="229" s="2" customFormat="1" ht="16.8" customHeight="1">
      <c r="A229" s="35"/>
      <c r="B229" s="36"/>
      <c r="C229" s="229" t="s">
        <v>393</v>
      </c>
      <c r="D229" s="229" t="s">
        <v>394</v>
      </c>
      <c r="E229" s="16" t="s">
        <v>380</v>
      </c>
      <c r="F229" s="230">
        <v>116.11</v>
      </c>
      <c r="G229" s="35"/>
      <c r="H229" s="36"/>
    </row>
    <row r="230" s="2" customFormat="1" ht="16.8" customHeight="1">
      <c r="A230" s="35"/>
      <c r="B230" s="36"/>
      <c r="C230" s="225" t="s">
        <v>241</v>
      </c>
      <c r="D230" s="226" t="s">
        <v>241</v>
      </c>
      <c r="E230" s="227" t="s">
        <v>1</v>
      </c>
      <c r="F230" s="228">
        <v>15</v>
      </c>
      <c r="G230" s="35"/>
      <c r="H230" s="36"/>
    </row>
    <row r="231" s="2" customFormat="1" ht="16.8" customHeight="1">
      <c r="A231" s="35"/>
      <c r="B231" s="36"/>
      <c r="C231" s="229" t="s">
        <v>241</v>
      </c>
      <c r="D231" s="229" t="s">
        <v>564</v>
      </c>
      <c r="E231" s="16" t="s">
        <v>1</v>
      </c>
      <c r="F231" s="230">
        <v>15</v>
      </c>
      <c r="G231" s="35"/>
      <c r="H231" s="36"/>
    </row>
    <row r="232" s="2" customFormat="1" ht="16.8" customHeight="1">
      <c r="A232" s="35"/>
      <c r="B232" s="36"/>
      <c r="C232" s="231" t="s">
        <v>2255</v>
      </c>
      <c r="D232" s="35"/>
      <c r="E232" s="35"/>
      <c r="F232" s="35"/>
      <c r="G232" s="35"/>
      <c r="H232" s="36"/>
    </row>
    <row r="233" s="2" customFormat="1" ht="16.8" customHeight="1">
      <c r="A233" s="35"/>
      <c r="B233" s="36"/>
      <c r="C233" s="229" t="s">
        <v>557</v>
      </c>
      <c r="D233" s="229" t="s">
        <v>558</v>
      </c>
      <c r="E233" s="16" t="s">
        <v>535</v>
      </c>
      <c r="F233" s="230">
        <v>30</v>
      </c>
      <c r="G233" s="35"/>
      <c r="H233" s="36"/>
    </row>
    <row r="234" s="2" customFormat="1" ht="16.8" customHeight="1">
      <c r="A234" s="35"/>
      <c r="B234" s="36"/>
      <c r="C234" s="225" t="s">
        <v>242</v>
      </c>
      <c r="D234" s="226" t="s">
        <v>242</v>
      </c>
      <c r="E234" s="227" t="s">
        <v>1</v>
      </c>
      <c r="F234" s="228">
        <v>66.340000000000003</v>
      </c>
      <c r="G234" s="35"/>
      <c r="H234" s="36"/>
    </row>
    <row r="235" s="2" customFormat="1" ht="16.8" customHeight="1">
      <c r="A235" s="35"/>
      <c r="B235" s="36"/>
      <c r="C235" s="229" t="s">
        <v>242</v>
      </c>
      <c r="D235" s="229" t="s">
        <v>516</v>
      </c>
      <c r="E235" s="16" t="s">
        <v>1</v>
      </c>
      <c r="F235" s="230">
        <v>66.340000000000003</v>
      </c>
      <c r="G235" s="35"/>
      <c r="H235" s="36"/>
    </row>
    <row r="236" s="2" customFormat="1" ht="16.8" customHeight="1">
      <c r="A236" s="35"/>
      <c r="B236" s="36"/>
      <c r="C236" s="231" t="s">
        <v>2255</v>
      </c>
      <c r="D236" s="35"/>
      <c r="E236" s="35"/>
      <c r="F236" s="35"/>
      <c r="G236" s="35"/>
      <c r="H236" s="36"/>
    </row>
    <row r="237" s="2" customFormat="1" ht="16.8" customHeight="1">
      <c r="A237" s="35"/>
      <c r="B237" s="36"/>
      <c r="C237" s="229" t="s">
        <v>581</v>
      </c>
      <c r="D237" s="229" t="s">
        <v>582</v>
      </c>
      <c r="E237" s="16" t="s">
        <v>380</v>
      </c>
      <c r="F237" s="230">
        <v>172.53999999999999</v>
      </c>
      <c r="G237" s="35"/>
      <c r="H237" s="36"/>
    </row>
    <row r="238" s="2" customFormat="1" ht="16.8" customHeight="1">
      <c r="A238" s="35"/>
      <c r="B238" s="36"/>
      <c r="C238" s="225" t="s">
        <v>243</v>
      </c>
      <c r="D238" s="226" t="s">
        <v>243</v>
      </c>
      <c r="E238" s="227" t="s">
        <v>1</v>
      </c>
      <c r="F238" s="228">
        <v>66.340000000000003</v>
      </c>
      <c r="G238" s="35"/>
      <c r="H238" s="36"/>
    </row>
    <row r="239" s="2" customFormat="1" ht="16.8" customHeight="1">
      <c r="A239" s="35"/>
      <c r="B239" s="36"/>
      <c r="C239" s="229" t="s">
        <v>243</v>
      </c>
      <c r="D239" s="229" t="s">
        <v>516</v>
      </c>
      <c r="E239" s="16" t="s">
        <v>1</v>
      </c>
      <c r="F239" s="230">
        <v>66.340000000000003</v>
      </c>
      <c r="G239" s="35"/>
      <c r="H239" s="36"/>
    </row>
    <row r="240" s="2" customFormat="1" ht="16.8" customHeight="1">
      <c r="A240" s="35"/>
      <c r="B240" s="36"/>
      <c r="C240" s="231" t="s">
        <v>2255</v>
      </c>
      <c r="D240" s="35"/>
      <c r="E240" s="35"/>
      <c r="F240" s="35"/>
      <c r="G240" s="35"/>
      <c r="H240" s="36"/>
    </row>
    <row r="241" s="2" customFormat="1" ht="16.8" customHeight="1">
      <c r="A241" s="35"/>
      <c r="B241" s="36"/>
      <c r="C241" s="229" t="s">
        <v>593</v>
      </c>
      <c r="D241" s="229" t="s">
        <v>594</v>
      </c>
      <c r="E241" s="16" t="s">
        <v>380</v>
      </c>
      <c r="F241" s="230">
        <v>177.55000000000001</v>
      </c>
      <c r="G241" s="35"/>
      <c r="H241" s="36"/>
    </row>
    <row r="242" s="2" customFormat="1" ht="16.8" customHeight="1">
      <c r="A242" s="35"/>
      <c r="B242" s="36"/>
      <c r="C242" s="225" t="s">
        <v>244</v>
      </c>
      <c r="D242" s="226" t="s">
        <v>244</v>
      </c>
      <c r="E242" s="227" t="s">
        <v>1</v>
      </c>
      <c r="F242" s="228">
        <v>66.340000000000003</v>
      </c>
      <c r="G242" s="35"/>
      <c r="H242" s="36"/>
    </row>
    <row r="243" s="2" customFormat="1" ht="16.8" customHeight="1">
      <c r="A243" s="35"/>
      <c r="B243" s="36"/>
      <c r="C243" s="229" t="s">
        <v>244</v>
      </c>
      <c r="D243" s="229" t="s">
        <v>516</v>
      </c>
      <c r="E243" s="16" t="s">
        <v>1</v>
      </c>
      <c r="F243" s="230">
        <v>66.340000000000003</v>
      </c>
      <c r="G243" s="35"/>
      <c r="H243" s="36"/>
    </row>
    <row r="244" s="2" customFormat="1" ht="16.8" customHeight="1">
      <c r="A244" s="35"/>
      <c r="B244" s="36"/>
      <c r="C244" s="231" t="s">
        <v>2255</v>
      </c>
      <c r="D244" s="35"/>
      <c r="E244" s="35"/>
      <c r="F244" s="35"/>
      <c r="G244" s="35"/>
      <c r="H244" s="36"/>
    </row>
    <row r="245" s="2" customFormat="1" ht="16.8" customHeight="1">
      <c r="A245" s="35"/>
      <c r="B245" s="36"/>
      <c r="C245" s="229" t="s">
        <v>603</v>
      </c>
      <c r="D245" s="229" t="s">
        <v>604</v>
      </c>
      <c r="E245" s="16" t="s">
        <v>380</v>
      </c>
      <c r="F245" s="230">
        <v>173.84</v>
      </c>
      <c r="G245" s="35"/>
      <c r="H245" s="36"/>
    </row>
    <row r="246" s="2" customFormat="1" ht="16.8" customHeight="1">
      <c r="A246" s="35"/>
      <c r="B246" s="36"/>
      <c r="C246" s="225" t="s">
        <v>245</v>
      </c>
      <c r="D246" s="226" t="s">
        <v>245</v>
      </c>
      <c r="E246" s="227" t="s">
        <v>1</v>
      </c>
      <c r="F246" s="228">
        <v>66.340000000000003</v>
      </c>
      <c r="G246" s="35"/>
      <c r="H246" s="36"/>
    </row>
    <row r="247" s="2" customFormat="1" ht="16.8" customHeight="1">
      <c r="A247" s="35"/>
      <c r="B247" s="36"/>
      <c r="C247" s="229" t="s">
        <v>245</v>
      </c>
      <c r="D247" s="229" t="s">
        <v>516</v>
      </c>
      <c r="E247" s="16" t="s">
        <v>1</v>
      </c>
      <c r="F247" s="230">
        <v>66.340000000000003</v>
      </c>
      <c r="G247" s="35"/>
      <c r="H247" s="36"/>
    </row>
    <row r="248" s="2" customFormat="1" ht="16.8" customHeight="1">
      <c r="A248" s="35"/>
      <c r="B248" s="36"/>
      <c r="C248" s="231" t="s">
        <v>2255</v>
      </c>
      <c r="D248" s="35"/>
      <c r="E248" s="35"/>
      <c r="F248" s="35"/>
      <c r="G248" s="35"/>
      <c r="H248" s="36"/>
    </row>
    <row r="249" s="2" customFormat="1" ht="16.8" customHeight="1">
      <c r="A249" s="35"/>
      <c r="B249" s="36"/>
      <c r="C249" s="229" t="s">
        <v>614</v>
      </c>
      <c r="D249" s="229" t="s">
        <v>615</v>
      </c>
      <c r="E249" s="16" t="s">
        <v>380</v>
      </c>
      <c r="F249" s="230">
        <v>177.55000000000001</v>
      </c>
      <c r="G249" s="35"/>
      <c r="H249" s="36"/>
    </row>
    <row r="250" s="2" customFormat="1" ht="16.8" customHeight="1">
      <c r="A250" s="35"/>
      <c r="B250" s="36"/>
      <c r="C250" s="225" t="s">
        <v>246</v>
      </c>
      <c r="D250" s="226" t="s">
        <v>246</v>
      </c>
      <c r="E250" s="227" t="s">
        <v>1</v>
      </c>
      <c r="F250" s="228">
        <v>132.68000000000001</v>
      </c>
      <c r="G250" s="35"/>
      <c r="H250" s="36"/>
    </row>
    <row r="251" s="2" customFormat="1" ht="16.8" customHeight="1">
      <c r="A251" s="35"/>
      <c r="B251" s="36"/>
      <c r="C251" s="229" t="s">
        <v>246</v>
      </c>
      <c r="D251" s="229" t="s">
        <v>630</v>
      </c>
      <c r="E251" s="16" t="s">
        <v>1</v>
      </c>
      <c r="F251" s="230">
        <v>132.68000000000001</v>
      </c>
      <c r="G251" s="35"/>
      <c r="H251" s="36"/>
    </row>
    <row r="252" s="2" customFormat="1" ht="16.8" customHeight="1">
      <c r="A252" s="35"/>
      <c r="B252" s="36"/>
      <c r="C252" s="231" t="s">
        <v>2255</v>
      </c>
      <c r="D252" s="35"/>
      <c r="E252" s="35"/>
      <c r="F252" s="35"/>
      <c r="G252" s="35"/>
      <c r="H252" s="36"/>
    </row>
    <row r="253" s="2" customFormat="1" ht="16.8" customHeight="1">
      <c r="A253" s="35"/>
      <c r="B253" s="36"/>
      <c r="C253" s="229" t="s">
        <v>623</v>
      </c>
      <c r="D253" s="229" t="s">
        <v>624</v>
      </c>
      <c r="E253" s="16" t="s">
        <v>380</v>
      </c>
      <c r="F253" s="230">
        <v>706.67700000000002</v>
      </c>
      <c r="G253" s="35"/>
      <c r="H253" s="36"/>
    </row>
    <row r="254" s="2" customFormat="1" ht="16.8" customHeight="1">
      <c r="A254" s="35"/>
      <c r="B254" s="36"/>
      <c r="C254" s="225" t="s">
        <v>248</v>
      </c>
      <c r="D254" s="226" t="s">
        <v>248</v>
      </c>
      <c r="E254" s="227" t="s">
        <v>1</v>
      </c>
      <c r="F254" s="228">
        <v>66.340000000000003</v>
      </c>
      <c r="G254" s="35"/>
      <c r="H254" s="36"/>
    </row>
    <row r="255" s="2" customFormat="1" ht="16.8" customHeight="1">
      <c r="A255" s="35"/>
      <c r="B255" s="36"/>
      <c r="C255" s="229" t="s">
        <v>248</v>
      </c>
      <c r="D255" s="229" t="s">
        <v>516</v>
      </c>
      <c r="E255" s="16" t="s">
        <v>1</v>
      </c>
      <c r="F255" s="230">
        <v>66.340000000000003</v>
      </c>
      <c r="G255" s="35"/>
      <c r="H255" s="36"/>
    </row>
    <row r="256" s="2" customFormat="1" ht="16.8" customHeight="1">
      <c r="A256" s="35"/>
      <c r="B256" s="36"/>
      <c r="C256" s="231" t="s">
        <v>2255</v>
      </c>
      <c r="D256" s="35"/>
      <c r="E256" s="35"/>
      <c r="F256" s="35"/>
      <c r="G256" s="35"/>
      <c r="H256" s="36"/>
    </row>
    <row r="257" s="2" customFormat="1" ht="16.8" customHeight="1">
      <c r="A257" s="35"/>
      <c r="B257" s="36"/>
      <c r="C257" s="229" t="s">
        <v>636</v>
      </c>
      <c r="D257" s="229" t="s">
        <v>637</v>
      </c>
      <c r="E257" s="16" t="s">
        <v>380</v>
      </c>
      <c r="F257" s="230">
        <v>358.58999999999997</v>
      </c>
      <c r="G257" s="35"/>
      <c r="H257" s="36"/>
    </row>
    <row r="258" s="2" customFormat="1" ht="16.8" customHeight="1">
      <c r="A258" s="35"/>
      <c r="B258" s="36"/>
      <c r="C258" s="225" t="s">
        <v>249</v>
      </c>
      <c r="D258" s="226" t="s">
        <v>249</v>
      </c>
      <c r="E258" s="227" t="s">
        <v>1</v>
      </c>
      <c r="F258" s="228">
        <v>66.340000000000003</v>
      </c>
      <c r="G258" s="35"/>
      <c r="H258" s="36"/>
    </row>
    <row r="259" s="2" customFormat="1" ht="16.8" customHeight="1">
      <c r="A259" s="35"/>
      <c r="B259" s="36"/>
      <c r="C259" s="229" t="s">
        <v>249</v>
      </c>
      <c r="D259" s="229" t="s">
        <v>516</v>
      </c>
      <c r="E259" s="16" t="s">
        <v>1</v>
      </c>
      <c r="F259" s="230">
        <v>66.340000000000003</v>
      </c>
      <c r="G259" s="35"/>
      <c r="H259" s="36"/>
    </row>
    <row r="260" s="2" customFormat="1" ht="16.8" customHeight="1">
      <c r="A260" s="35"/>
      <c r="B260" s="36"/>
      <c r="C260" s="231" t="s">
        <v>2255</v>
      </c>
      <c r="D260" s="35"/>
      <c r="E260" s="35"/>
      <c r="F260" s="35"/>
      <c r="G260" s="35"/>
      <c r="H260" s="36"/>
    </row>
    <row r="261" s="2" customFormat="1" ht="16.8" customHeight="1">
      <c r="A261" s="35"/>
      <c r="B261" s="36"/>
      <c r="C261" s="229" t="s">
        <v>647</v>
      </c>
      <c r="D261" s="229" t="s">
        <v>648</v>
      </c>
      <c r="E261" s="16" t="s">
        <v>380</v>
      </c>
      <c r="F261" s="230">
        <v>348.08699999999999</v>
      </c>
      <c r="G261" s="35"/>
      <c r="H261" s="36"/>
    </row>
    <row r="262" s="2" customFormat="1" ht="16.8" customHeight="1">
      <c r="A262" s="35"/>
      <c r="B262" s="36"/>
      <c r="C262" s="225" t="s">
        <v>250</v>
      </c>
      <c r="D262" s="226" t="s">
        <v>250</v>
      </c>
      <c r="E262" s="227" t="s">
        <v>1</v>
      </c>
      <c r="F262" s="228">
        <v>8</v>
      </c>
      <c r="G262" s="35"/>
      <c r="H262" s="36"/>
    </row>
    <row r="263" s="2" customFormat="1" ht="16.8" customHeight="1">
      <c r="A263" s="35"/>
      <c r="B263" s="36"/>
      <c r="C263" s="229" t="s">
        <v>250</v>
      </c>
      <c r="D263" s="229" t="s">
        <v>677</v>
      </c>
      <c r="E263" s="16" t="s">
        <v>1</v>
      </c>
      <c r="F263" s="230">
        <v>8</v>
      </c>
      <c r="G263" s="35"/>
      <c r="H263" s="36"/>
    </row>
    <row r="264" s="2" customFormat="1" ht="16.8" customHeight="1">
      <c r="A264" s="35"/>
      <c r="B264" s="36"/>
      <c r="C264" s="231" t="s">
        <v>2255</v>
      </c>
      <c r="D264" s="35"/>
      <c r="E264" s="35"/>
      <c r="F264" s="35"/>
      <c r="G264" s="35"/>
      <c r="H264" s="36"/>
    </row>
    <row r="265" s="2" customFormat="1" ht="16.8" customHeight="1">
      <c r="A265" s="35"/>
      <c r="B265" s="36"/>
      <c r="C265" s="229" t="s">
        <v>670</v>
      </c>
      <c r="D265" s="229" t="s">
        <v>671</v>
      </c>
      <c r="E265" s="16" t="s">
        <v>434</v>
      </c>
      <c r="F265" s="230">
        <v>16</v>
      </c>
      <c r="G265" s="35"/>
      <c r="H265" s="36"/>
    </row>
    <row r="266" s="2" customFormat="1" ht="16.8" customHeight="1">
      <c r="A266" s="35"/>
      <c r="B266" s="36"/>
      <c r="C266" s="225" t="s">
        <v>251</v>
      </c>
      <c r="D266" s="226" t="s">
        <v>251</v>
      </c>
      <c r="E266" s="227" t="s">
        <v>1</v>
      </c>
      <c r="F266" s="228">
        <v>17.34</v>
      </c>
      <c r="G266" s="35"/>
      <c r="H266" s="36"/>
    </row>
    <row r="267" s="2" customFormat="1" ht="16.8" customHeight="1">
      <c r="A267" s="35"/>
      <c r="B267" s="36"/>
      <c r="C267" s="229" t="s">
        <v>251</v>
      </c>
      <c r="D267" s="229" t="s">
        <v>419</v>
      </c>
      <c r="E267" s="16" t="s">
        <v>1</v>
      </c>
      <c r="F267" s="230">
        <v>17.34</v>
      </c>
      <c r="G267" s="35"/>
      <c r="H267" s="36"/>
    </row>
    <row r="268" s="2" customFormat="1" ht="16.8" customHeight="1">
      <c r="A268" s="35"/>
      <c r="B268" s="36"/>
      <c r="C268" s="231" t="s">
        <v>2255</v>
      </c>
      <c r="D268" s="35"/>
      <c r="E268" s="35"/>
      <c r="F268" s="35"/>
      <c r="G268" s="35"/>
      <c r="H268" s="36"/>
    </row>
    <row r="269" s="2" customFormat="1" ht="16.8" customHeight="1">
      <c r="A269" s="35"/>
      <c r="B269" s="36"/>
      <c r="C269" s="229" t="s">
        <v>412</v>
      </c>
      <c r="D269" s="229" t="s">
        <v>413</v>
      </c>
      <c r="E269" s="16" t="s">
        <v>380</v>
      </c>
      <c r="F269" s="230">
        <v>32.520000000000003</v>
      </c>
      <c r="G269" s="35"/>
      <c r="H269" s="36"/>
    </row>
    <row r="270" s="2" customFormat="1" ht="16.8" customHeight="1">
      <c r="A270" s="35"/>
      <c r="B270" s="36"/>
      <c r="C270" s="225" t="s">
        <v>253</v>
      </c>
      <c r="D270" s="226" t="s">
        <v>253</v>
      </c>
      <c r="E270" s="227" t="s">
        <v>1</v>
      </c>
      <c r="F270" s="228">
        <v>50.829999999999998</v>
      </c>
      <c r="G270" s="35"/>
      <c r="H270" s="36"/>
    </row>
    <row r="271" s="2" customFormat="1" ht="16.8" customHeight="1">
      <c r="A271" s="35"/>
      <c r="B271" s="36"/>
      <c r="C271" s="229" t="s">
        <v>253</v>
      </c>
      <c r="D271" s="229" t="s">
        <v>732</v>
      </c>
      <c r="E271" s="16" t="s">
        <v>1</v>
      </c>
      <c r="F271" s="230">
        <v>50.829999999999998</v>
      </c>
      <c r="G271" s="35"/>
      <c r="H271" s="36"/>
    </row>
    <row r="272" s="2" customFormat="1" ht="16.8" customHeight="1">
      <c r="A272" s="35"/>
      <c r="B272" s="36"/>
      <c r="C272" s="231" t="s">
        <v>2255</v>
      </c>
      <c r="D272" s="35"/>
      <c r="E272" s="35"/>
      <c r="F272" s="35"/>
      <c r="G272" s="35"/>
      <c r="H272" s="36"/>
    </row>
    <row r="273" s="2" customFormat="1" ht="16.8" customHeight="1">
      <c r="A273" s="35"/>
      <c r="B273" s="36"/>
      <c r="C273" s="229" t="s">
        <v>725</v>
      </c>
      <c r="D273" s="229" t="s">
        <v>726</v>
      </c>
      <c r="E273" s="16" t="s">
        <v>434</v>
      </c>
      <c r="F273" s="230">
        <v>96.670000000000002</v>
      </c>
      <c r="G273" s="35"/>
      <c r="H273" s="36"/>
    </row>
    <row r="274" s="2" customFormat="1" ht="16.8" customHeight="1">
      <c r="A274" s="35"/>
      <c r="B274" s="36"/>
      <c r="C274" s="225" t="s">
        <v>255</v>
      </c>
      <c r="D274" s="226" t="s">
        <v>255</v>
      </c>
      <c r="E274" s="227" t="s">
        <v>1</v>
      </c>
      <c r="F274" s="228">
        <v>52</v>
      </c>
      <c r="G274" s="35"/>
      <c r="H274" s="36"/>
    </row>
    <row r="275" s="2" customFormat="1" ht="16.8" customHeight="1">
      <c r="A275" s="35"/>
      <c r="B275" s="36"/>
      <c r="C275" s="229" t="s">
        <v>255</v>
      </c>
      <c r="D275" s="229" t="s">
        <v>743</v>
      </c>
      <c r="E275" s="16" t="s">
        <v>1</v>
      </c>
      <c r="F275" s="230">
        <v>52</v>
      </c>
      <c r="G275" s="35"/>
      <c r="H275" s="36"/>
    </row>
    <row r="276" s="2" customFormat="1" ht="16.8" customHeight="1">
      <c r="A276" s="35"/>
      <c r="B276" s="36"/>
      <c r="C276" s="231" t="s">
        <v>2255</v>
      </c>
      <c r="D276" s="35"/>
      <c r="E276" s="35"/>
      <c r="F276" s="35"/>
      <c r="G276" s="35"/>
      <c r="H276" s="36"/>
    </row>
    <row r="277" s="2" customFormat="1" ht="16.8" customHeight="1">
      <c r="A277" s="35"/>
      <c r="B277" s="36"/>
      <c r="C277" s="229" t="s">
        <v>736</v>
      </c>
      <c r="D277" s="229" t="s">
        <v>737</v>
      </c>
      <c r="E277" s="16" t="s">
        <v>380</v>
      </c>
      <c r="F277" s="230">
        <v>55.82</v>
      </c>
      <c r="G277" s="35"/>
      <c r="H277" s="36"/>
    </row>
    <row r="278" s="2" customFormat="1" ht="16.8" customHeight="1">
      <c r="A278" s="35"/>
      <c r="B278" s="36"/>
      <c r="C278" s="225" t="s">
        <v>257</v>
      </c>
      <c r="D278" s="226" t="s">
        <v>257</v>
      </c>
      <c r="E278" s="227" t="s">
        <v>1</v>
      </c>
      <c r="F278" s="228">
        <v>50.829999999999998</v>
      </c>
      <c r="G278" s="35"/>
      <c r="H278" s="36"/>
    </row>
    <row r="279" s="2" customFormat="1" ht="16.8" customHeight="1">
      <c r="A279" s="35"/>
      <c r="B279" s="36"/>
      <c r="C279" s="229" t="s">
        <v>257</v>
      </c>
      <c r="D279" s="229" t="s">
        <v>732</v>
      </c>
      <c r="E279" s="16" t="s">
        <v>1</v>
      </c>
      <c r="F279" s="230">
        <v>50.829999999999998</v>
      </c>
      <c r="G279" s="35"/>
      <c r="H279" s="36"/>
    </row>
    <row r="280" s="2" customFormat="1" ht="16.8" customHeight="1">
      <c r="A280" s="35"/>
      <c r="B280" s="36"/>
      <c r="C280" s="231" t="s">
        <v>2255</v>
      </c>
      <c r="D280" s="35"/>
      <c r="E280" s="35"/>
      <c r="F280" s="35"/>
      <c r="G280" s="35"/>
      <c r="H280" s="36"/>
    </row>
    <row r="281" s="2" customFormat="1" ht="16.8" customHeight="1">
      <c r="A281" s="35"/>
      <c r="B281" s="36"/>
      <c r="C281" s="229" t="s">
        <v>748</v>
      </c>
      <c r="D281" s="229" t="s">
        <v>749</v>
      </c>
      <c r="E281" s="16" t="s">
        <v>434</v>
      </c>
      <c r="F281" s="230">
        <v>96.670000000000002</v>
      </c>
      <c r="G281" s="35"/>
      <c r="H281" s="36"/>
    </row>
    <row r="282" s="2" customFormat="1" ht="16.8" customHeight="1">
      <c r="A282" s="35"/>
      <c r="B282" s="36"/>
      <c r="C282" s="225" t="s">
        <v>258</v>
      </c>
      <c r="D282" s="226" t="s">
        <v>258</v>
      </c>
      <c r="E282" s="227" t="s">
        <v>1</v>
      </c>
      <c r="F282" s="228">
        <v>52</v>
      </c>
      <c r="G282" s="35"/>
      <c r="H282" s="36"/>
    </row>
    <row r="283" s="2" customFormat="1" ht="16.8" customHeight="1">
      <c r="A283" s="35"/>
      <c r="B283" s="36"/>
      <c r="C283" s="229" t="s">
        <v>258</v>
      </c>
      <c r="D283" s="229" t="s">
        <v>743</v>
      </c>
      <c r="E283" s="16" t="s">
        <v>1</v>
      </c>
      <c r="F283" s="230">
        <v>52</v>
      </c>
      <c r="G283" s="35"/>
      <c r="H283" s="36"/>
    </row>
    <row r="284" s="2" customFormat="1" ht="16.8" customHeight="1">
      <c r="A284" s="35"/>
      <c r="B284" s="36"/>
      <c r="C284" s="231" t="s">
        <v>2255</v>
      </c>
      <c r="D284" s="35"/>
      <c r="E284" s="35"/>
      <c r="F284" s="35"/>
      <c r="G284" s="35"/>
      <c r="H284" s="36"/>
    </row>
    <row r="285" s="2" customFormat="1" ht="16.8" customHeight="1">
      <c r="A285" s="35"/>
      <c r="B285" s="36"/>
      <c r="C285" s="229" t="s">
        <v>757</v>
      </c>
      <c r="D285" s="229" t="s">
        <v>758</v>
      </c>
      <c r="E285" s="16" t="s">
        <v>380</v>
      </c>
      <c r="F285" s="230">
        <v>55.82</v>
      </c>
      <c r="G285" s="35"/>
      <c r="H285" s="36"/>
    </row>
    <row r="286" s="2" customFormat="1" ht="16.8" customHeight="1">
      <c r="A286" s="35"/>
      <c r="B286" s="36"/>
      <c r="C286" s="225" t="s">
        <v>259</v>
      </c>
      <c r="D286" s="226" t="s">
        <v>259</v>
      </c>
      <c r="E286" s="227" t="s">
        <v>1</v>
      </c>
      <c r="F286" s="228">
        <v>50.829999999999998</v>
      </c>
      <c r="G286" s="35"/>
      <c r="H286" s="36"/>
    </row>
    <row r="287" s="2" customFormat="1" ht="16.8" customHeight="1">
      <c r="A287" s="35"/>
      <c r="B287" s="36"/>
      <c r="C287" s="229" t="s">
        <v>259</v>
      </c>
      <c r="D287" s="229" t="s">
        <v>732</v>
      </c>
      <c r="E287" s="16" t="s">
        <v>1</v>
      </c>
      <c r="F287" s="230">
        <v>50.829999999999998</v>
      </c>
      <c r="G287" s="35"/>
      <c r="H287" s="36"/>
    </row>
    <row r="288" s="2" customFormat="1" ht="16.8" customHeight="1">
      <c r="A288" s="35"/>
      <c r="B288" s="36"/>
      <c r="C288" s="231" t="s">
        <v>2255</v>
      </c>
      <c r="D288" s="35"/>
      <c r="E288" s="35"/>
      <c r="F288" s="35"/>
      <c r="G288" s="35"/>
      <c r="H288" s="36"/>
    </row>
    <row r="289" s="2" customFormat="1" ht="16.8" customHeight="1">
      <c r="A289" s="35"/>
      <c r="B289" s="36"/>
      <c r="C289" s="229" t="s">
        <v>766</v>
      </c>
      <c r="D289" s="229" t="s">
        <v>767</v>
      </c>
      <c r="E289" s="16" t="s">
        <v>434</v>
      </c>
      <c r="F289" s="230">
        <v>96.670000000000002</v>
      </c>
      <c r="G289" s="35"/>
      <c r="H289" s="36"/>
    </row>
    <row r="290" s="2" customFormat="1" ht="16.8" customHeight="1">
      <c r="A290" s="35"/>
      <c r="B290" s="36"/>
      <c r="C290" s="225" t="s">
        <v>260</v>
      </c>
      <c r="D290" s="226" t="s">
        <v>260</v>
      </c>
      <c r="E290" s="227" t="s">
        <v>1</v>
      </c>
      <c r="F290" s="228">
        <v>52</v>
      </c>
      <c r="G290" s="35"/>
      <c r="H290" s="36"/>
    </row>
    <row r="291" s="2" customFormat="1" ht="16.8" customHeight="1">
      <c r="A291" s="35"/>
      <c r="B291" s="36"/>
      <c r="C291" s="229" t="s">
        <v>260</v>
      </c>
      <c r="D291" s="229" t="s">
        <v>743</v>
      </c>
      <c r="E291" s="16" t="s">
        <v>1</v>
      </c>
      <c r="F291" s="230">
        <v>52</v>
      </c>
      <c r="G291" s="35"/>
      <c r="H291" s="36"/>
    </row>
    <row r="292" s="2" customFormat="1" ht="16.8" customHeight="1">
      <c r="A292" s="35"/>
      <c r="B292" s="36"/>
      <c r="C292" s="231" t="s">
        <v>2255</v>
      </c>
      <c r="D292" s="35"/>
      <c r="E292" s="35"/>
      <c r="F292" s="35"/>
      <c r="G292" s="35"/>
      <c r="H292" s="36"/>
    </row>
    <row r="293" s="2" customFormat="1" ht="16.8" customHeight="1">
      <c r="A293" s="35"/>
      <c r="B293" s="36"/>
      <c r="C293" s="229" t="s">
        <v>775</v>
      </c>
      <c r="D293" s="229" t="s">
        <v>776</v>
      </c>
      <c r="E293" s="16" t="s">
        <v>380</v>
      </c>
      <c r="F293" s="230">
        <v>55.82</v>
      </c>
      <c r="G293" s="35"/>
      <c r="H293" s="36"/>
    </row>
    <row r="294" s="2" customFormat="1" ht="16.8" customHeight="1">
      <c r="A294" s="35"/>
      <c r="B294" s="36"/>
      <c r="C294" s="225" t="s">
        <v>261</v>
      </c>
      <c r="D294" s="226" t="s">
        <v>261</v>
      </c>
      <c r="E294" s="227" t="s">
        <v>1</v>
      </c>
      <c r="F294" s="228">
        <v>34.380000000000003</v>
      </c>
      <c r="G294" s="35"/>
      <c r="H294" s="36"/>
    </row>
    <row r="295" s="2" customFormat="1" ht="16.8" customHeight="1">
      <c r="A295" s="35"/>
      <c r="B295" s="36"/>
      <c r="C295" s="229" t="s">
        <v>261</v>
      </c>
      <c r="D295" s="229" t="s">
        <v>799</v>
      </c>
      <c r="E295" s="16" t="s">
        <v>1</v>
      </c>
      <c r="F295" s="230">
        <v>34.380000000000003</v>
      </c>
      <c r="G295" s="35"/>
      <c r="H295" s="36"/>
    </row>
    <row r="296" s="2" customFormat="1" ht="16.8" customHeight="1">
      <c r="A296" s="35"/>
      <c r="B296" s="36"/>
      <c r="C296" s="231" t="s">
        <v>2255</v>
      </c>
      <c r="D296" s="35"/>
      <c r="E296" s="35"/>
      <c r="F296" s="35"/>
      <c r="G296" s="35"/>
      <c r="H296" s="36"/>
    </row>
    <row r="297" s="2" customFormat="1" ht="16.8" customHeight="1">
      <c r="A297" s="35"/>
      <c r="B297" s="36"/>
      <c r="C297" s="229" t="s">
        <v>792</v>
      </c>
      <c r="D297" s="229" t="s">
        <v>793</v>
      </c>
      <c r="E297" s="16" t="s">
        <v>434</v>
      </c>
      <c r="F297" s="230">
        <v>94.269999999999996</v>
      </c>
      <c r="G297" s="35"/>
      <c r="H297" s="36"/>
    </row>
    <row r="298" s="2" customFormat="1" ht="16.8" customHeight="1">
      <c r="A298" s="35"/>
      <c r="B298" s="36"/>
      <c r="C298" s="225" t="s">
        <v>263</v>
      </c>
      <c r="D298" s="226" t="s">
        <v>263</v>
      </c>
      <c r="E298" s="227" t="s">
        <v>1</v>
      </c>
      <c r="F298" s="228">
        <v>82.879999999999995</v>
      </c>
      <c r="G298" s="35"/>
      <c r="H298" s="36"/>
    </row>
    <row r="299" s="2" customFormat="1" ht="16.8" customHeight="1">
      <c r="A299" s="35"/>
      <c r="B299" s="36"/>
      <c r="C299" s="229" t="s">
        <v>263</v>
      </c>
      <c r="D299" s="229" t="s">
        <v>429</v>
      </c>
      <c r="E299" s="16" t="s">
        <v>1</v>
      </c>
      <c r="F299" s="230">
        <v>82.879999999999995</v>
      </c>
      <c r="G299" s="35"/>
      <c r="H299" s="36"/>
    </row>
    <row r="300" s="2" customFormat="1" ht="16.8" customHeight="1">
      <c r="A300" s="35"/>
      <c r="B300" s="36"/>
      <c r="C300" s="231" t="s">
        <v>2255</v>
      </c>
      <c r="D300" s="35"/>
      <c r="E300" s="35"/>
      <c r="F300" s="35"/>
      <c r="G300" s="35"/>
      <c r="H300" s="36"/>
    </row>
    <row r="301" s="2" customFormat="1">
      <c r="A301" s="35"/>
      <c r="B301" s="36"/>
      <c r="C301" s="229" t="s">
        <v>422</v>
      </c>
      <c r="D301" s="229" t="s">
        <v>423</v>
      </c>
      <c r="E301" s="16" t="s">
        <v>380</v>
      </c>
      <c r="F301" s="230">
        <v>213.56</v>
      </c>
      <c r="G301" s="35"/>
      <c r="H301" s="36"/>
    </row>
    <row r="302" s="2" customFormat="1" ht="16.8" customHeight="1">
      <c r="A302" s="35"/>
      <c r="B302" s="36"/>
      <c r="C302" s="225" t="s">
        <v>265</v>
      </c>
      <c r="D302" s="226" t="s">
        <v>265</v>
      </c>
      <c r="E302" s="227" t="s">
        <v>1</v>
      </c>
      <c r="F302" s="228">
        <v>22.885999999999999</v>
      </c>
      <c r="G302" s="35"/>
      <c r="H302" s="36"/>
    </row>
    <row r="303" s="2" customFormat="1">
      <c r="A303" s="35"/>
      <c r="B303" s="36"/>
      <c r="C303" s="229" t="s">
        <v>265</v>
      </c>
      <c r="D303" s="229" t="s">
        <v>830</v>
      </c>
      <c r="E303" s="16" t="s">
        <v>1</v>
      </c>
      <c r="F303" s="230">
        <v>22.885999999999999</v>
      </c>
      <c r="G303" s="35"/>
      <c r="H303" s="36"/>
    </row>
    <row r="304" s="2" customFormat="1" ht="16.8" customHeight="1">
      <c r="A304" s="35"/>
      <c r="B304" s="36"/>
      <c r="C304" s="231" t="s">
        <v>2255</v>
      </c>
      <c r="D304" s="35"/>
      <c r="E304" s="35"/>
      <c r="F304" s="35"/>
      <c r="G304" s="35"/>
      <c r="H304" s="36"/>
    </row>
    <row r="305" s="2" customFormat="1" ht="16.8" customHeight="1">
      <c r="A305" s="35"/>
      <c r="B305" s="36"/>
      <c r="C305" s="229" t="s">
        <v>822</v>
      </c>
      <c r="D305" s="229" t="s">
        <v>823</v>
      </c>
      <c r="E305" s="16" t="s">
        <v>495</v>
      </c>
      <c r="F305" s="230">
        <v>165.221</v>
      </c>
      <c r="G305" s="35"/>
      <c r="H305" s="36"/>
    </row>
    <row r="306" s="2" customFormat="1" ht="16.8" customHeight="1">
      <c r="A306" s="35"/>
      <c r="B306" s="36"/>
      <c r="C306" s="225" t="s">
        <v>267</v>
      </c>
      <c r="D306" s="226" t="s">
        <v>267</v>
      </c>
      <c r="E306" s="227" t="s">
        <v>1</v>
      </c>
      <c r="F306" s="228">
        <v>205.97499999999999</v>
      </c>
      <c r="G306" s="35"/>
      <c r="H306" s="36"/>
    </row>
    <row r="307" s="2" customFormat="1">
      <c r="A307" s="35"/>
      <c r="B307" s="36"/>
      <c r="C307" s="229" t="s">
        <v>267</v>
      </c>
      <c r="D307" s="229" t="s">
        <v>855</v>
      </c>
      <c r="E307" s="16" t="s">
        <v>1</v>
      </c>
      <c r="F307" s="230">
        <v>205.97499999999999</v>
      </c>
      <c r="G307" s="35"/>
      <c r="H307" s="36"/>
    </row>
    <row r="308" s="2" customFormat="1" ht="16.8" customHeight="1">
      <c r="A308" s="35"/>
      <c r="B308" s="36"/>
      <c r="C308" s="231" t="s">
        <v>2255</v>
      </c>
      <c r="D308" s="35"/>
      <c r="E308" s="35"/>
      <c r="F308" s="35"/>
      <c r="G308" s="35"/>
      <c r="H308" s="36"/>
    </row>
    <row r="309" s="2" customFormat="1" ht="16.8" customHeight="1">
      <c r="A309" s="35"/>
      <c r="B309" s="36"/>
      <c r="C309" s="229" t="s">
        <v>847</v>
      </c>
      <c r="D309" s="229" t="s">
        <v>848</v>
      </c>
      <c r="E309" s="16" t="s">
        <v>495</v>
      </c>
      <c r="F309" s="230">
        <v>1486.9870000000001</v>
      </c>
      <c r="G309" s="35"/>
      <c r="H309" s="36"/>
    </row>
    <row r="310" s="2" customFormat="1" ht="16.8" customHeight="1">
      <c r="A310" s="35"/>
      <c r="B310" s="36"/>
      <c r="C310" s="225" t="s">
        <v>269</v>
      </c>
      <c r="D310" s="226" t="s">
        <v>269</v>
      </c>
      <c r="E310" s="227" t="s">
        <v>1</v>
      </c>
      <c r="F310" s="228">
        <v>0.0040000000000000001</v>
      </c>
      <c r="G310" s="35"/>
      <c r="H310" s="36"/>
    </row>
    <row r="311" s="2" customFormat="1" ht="16.8" customHeight="1">
      <c r="A311" s="35"/>
      <c r="B311" s="36"/>
      <c r="C311" s="229" t="s">
        <v>269</v>
      </c>
      <c r="D311" s="229" t="s">
        <v>881</v>
      </c>
      <c r="E311" s="16" t="s">
        <v>1</v>
      </c>
      <c r="F311" s="230">
        <v>0.0040000000000000001</v>
      </c>
      <c r="G311" s="35"/>
      <c r="H311" s="36"/>
    </row>
    <row r="312" s="2" customFormat="1" ht="16.8" customHeight="1">
      <c r="A312" s="35"/>
      <c r="B312" s="36"/>
      <c r="C312" s="231" t="s">
        <v>2255</v>
      </c>
      <c r="D312" s="35"/>
      <c r="E312" s="35"/>
      <c r="F312" s="35"/>
      <c r="G312" s="35"/>
      <c r="H312" s="36"/>
    </row>
    <row r="313" s="2" customFormat="1" ht="16.8" customHeight="1">
      <c r="A313" s="35"/>
      <c r="B313" s="36"/>
      <c r="C313" s="229" t="s">
        <v>873</v>
      </c>
      <c r="D313" s="229" t="s">
        <v>874</v>
      </c>
      <c r="E313" s="16" t="s">
        <v>495</v>
      </c>
      <c r="F313" s="230">
        <v>5.141</v>
      </c>
      <c r="G313" s="35"/>
      <c r="H313" s="36"/>
    </row>
    <row r="314" s="2" customFormat="1" ht="16.8" customHeight="1">
      <c r="A314" s="35"/>
      <c r="B314" s="36"/>
      <c r="C314" s="225" t="s">
        <v>271</v>
      </c>
      <c r="D314" s="226" t="s">
        <v>271</v>
      </c>
      <c r="E314" s="227" t="s">
        <v>1</v>
      </c>
      <c r="F314" s="228">
        <v>0.035999999999999997</v>
      </c>
      <c r="G314" s="35"/>
      <c r="H314" s="36"/>
    </row>
    <row r="315" s="2" customFormat="1" ht="16.8" customHeight="1">
      <c r="A315" s="35"/>
      <c r="B315" s="36"/>
      <c r="C315" s="229" t="s">
        <v>271</v>
      </c>
      <c r="D315" s="229" t="s">
        <v>893</v>
      </c>
      <c r="E315" s="16" t="s">
        <v>1</v>
      </c>
      <c r="F315" s="230">
        <v>0.035999999999999997</v>
      </c>
      <c r="G315" s="35"/>
      <c r="H315" s="36"/>
    </row>
    <row r="316" s="2" customFormat="1" ht="16.8" customHeight="1">
      <c r="A316" s="35"/>
      <c r="B316" s="36"/>
      <c r="C316" s="231" t="s">
        <v>2255</v>
      </c>
      <c r="D316" s="35"/>
      <c r="E316" s="35"/>
      <c r="F316" s="35"/>
      <c r="G316" s="35"/>
      <c r="H316" s="36"/>
    </row>
    <row r="317" s="2" customFormat="1" ht="16.8" customHeight="1">
      <c r="A317" s="35"/>
      <c r="B317" s="36"/>
      <c r="C317" s="229" t="s">
        <v>885</v>
      </c>
      <c r="D317" s="229" t="s">
        <v>886</v>
      </c>
      <c r="E317" s="16" t="s">
        <v>495</v>
      </c>
      <c r="F317" s="230">
        <v>46.273000000000003</v>
      </c>
      <c r="G317" s="35"/>
      <c r="H317" s="36"/>
    </row>
    <row r="318" s="2" customFormat="1" ht="16.8" customHeight="1">
      <c r="A318" s="35"/>
      <c r="B318" s="36"/>
      <c r="C318" s="225" t="s">
        <v>273</v>
      </c>
      <c r="D318" s="226" t="s">
        <v>273</v>
      </c>
      <c r="E318" s="227" t="s">
        <v>1</v>
      </c>
      <c r="F318" s="228">
        <v>5.1849999999999996</v>
      </c>
      <c r="G318" s="35"/>
      <c r="H318" s="36"/>
    </row>
    <row r="319" s="2" customFormat="1">
      <c r="A319" s="35"/>
      <c r="B319" s="36"/>
      <c r="C319" s="229" t="s">
        <v>273</v>
      </c>
      <c r="D319" s="229" t="s">
        <v>838</v>
      </c>
      <c r="E319" s="16" t="s">
        <v>1</v>
      </c>
      <c r="F319" s="230">
        <v>5.1849999999999996</v>
      </c>
      <c r="G319" s="35"/>
      <c r="H319" s="36"/>
    </row>
    <row r="320" s="2" customFormat="1" ht="16.8" customHeight="1">
      <c r="A320" s="35"/>
      <c r="B320" s="36"/>
      <c r="C320" s="231" t="s">
        <v>2255</v>
      </c>
      <c r="D320" s="35"/>
      <c r="E320" s="35"/>
      <c r="F320" s="35"/>
      <c r="G320" s="35"/>
      <c r="H320" s="36"/>
    </row>
    <row r="321" s="2" customFormat="1">
      <c r="A321" s="35"/>
      <c r="B321" s="36"/>
      <c r="C321" s="229" t="s">
        <v>897</v>
      </c>
      <c r="D321" s="229" t="s">
        <v>898</v>
      </c>
      <c r="E321" s="16" t="s">
        <v>495</v>
      </c>
      <c r="F321" s="230">
        <v>13.502000000000001</v>
      </c>
      <c r="G321" s="35"/>
      <c r="H321" s="36"/>
    </row>
    <row r="322" s="2" customFormat="1" ht="16.8" customHeight="1">
      <c r="A322" s="35"/>
      <c r="B322" s="36"/>
      <c r="C322" s="225" t="s">
        <v>275</v>
      </c>
      <c r="D322" s="226" t="s">
        <v>275</v>
      </c>
      <c r="E322" s="227" t="s">
        <v>1</v>
      </c>
      <c r="F322" s="228">
        <v>3.75</v>
      </c>
      <c r="G322" s="35"/>
      <c r="H322" s="36"/>
    </row>
    <row r="323" s="2" customFormat="1" ht="16.8" customHeight="1">
      <c r="A323" s="35"/>
      <c r="B323" s="36"/>
      <c r="C323" s="229" t="s">
        <v>275</v>
      </c>
      <c r="D323" s="229" t="s">
        <v>844</v>
      </c>
      <c r="E323" s="16" t="s">
        <v>1</v>
      </c>
      <c r="F323" s="230">
        <v>3.75</v>
      </c>
      <c r="G323" s="35"/>
      <c r="H323" s="36"/>
    </row>
    <row r="324" s="2" customFormat="1" ht="16.8" customHeight="1">
      <c r="A324" s="35"/>
      <c r="B324" s="36"/>
      <c r="C324" s="231" t="s">
        <v>2255</v>
      </c>
      <c r="D324" s="35"/>
      <c r="E324" s="35"/>
      <c r="F324" s="35"/>
      <c r="G324" s="35"/>
      <c r="H324" s="36"/>
    </row>
    <row r="325" s="2" customFormat="1">
      <c r="A325" s="35"/>
      <c r="B325" s="36"/>
      <c r="C325" s="229" t="s">
        <v>908</v>
      </c>
      <c r="D325" s="229" t="s">
        <v>909</v>
      </c>
      <c r="E325" s="16" t="s">
        <v>495</v>
      </c>
      <c r="F325" s="230">
        <v>7.5</v>
      </c>
      <c r="G325" s="35"/>
      <c r="H325" s="36"/>
    </row>
    <row r="326" s="2" customFormat="1" ht="16.8" customHeight="1">
      <c r="A326" s="35"/>
      <c r="B326" s="36"/>
      <c r="C326" s="225" t="s">
        <v>277</v>
      </c>
      <c r="D326" s="226" t="s">
        <v>277</v>
      </c>
      <c r="E326" s="227" t="s">
        <v>1</v>
      </c>
      <c r="F326" s="228">
        <v>22.885999999999999</v>
      </c>
      <c r="G326" s="35"/>
      <c r="H326" s="36"/>
    </row>
    <row r="327" s="2" customFormat="1">
      <c r="A327" s="35"/>
      <c r="B327" s="36"/>
      <c r="C327" s="229" t="s">
        <v>277</v>
      </c>
      <c r="D327" s="229" t="s">
        <v>830</v>
      </c>
      <c r="E327" s="16" t="s">
        <v>1</v>
      </c>
      <c r="F327" s="230">
        <v>22.885999999999999</v>
      </c>
      <c r="G327" s="35"/>
      <c r="H327" s="36"/>
    </row>
    <row r="328" s="2" customFormat="1" ht="16.8" customHeight="1">
      <c r="A328" s="35"/>
      <c r="B328" s="36"/>
      <c r="C328" s="231" t="s">
        <v>2255</v>
      </c>
      <c r="D328" s="35"/>
      <c r="E328" s="35"/>
      <c r="F328" s="35"/>
      <c r="G328" s="35"/>
      <c r="H328" s="36"/>
    </row>
    <row r="329" s="2" customFormat="1">
      <c r="A329" s="35"/>
      <c r="B329" s="36"/>
      <c r="C329" s="229" t="s">
        <v>917</v>
      </c>
      <c r="D329" s="229" t="s">
        <v>500</v>
      </c>
      <c r="E329" s="16" t="s">
        <v>495</v>
      </c>
      <c r="F329" s="230">
        <v>62.473999999999997</v>
      </c>
      <c r="G329" s="35"/>
      <c r="H329" s="36"/>
    </row>
    <row r="330" s="2" customFormat="1" ht="16.8" customHeight="1">
      <c r="A330" s="35"/>
      <c r="B330" s="36"/>
      <c r="C330" s="225" t="s">
        <v>278</v>
      </c>
      <c r="D330" s="226" t="s">
        <v>278</v>
      </c>
      <c r="E330" s="227" t="s">
        <v>1</v>
      </c>
      <c r="F330" s="228">
        <v>2.8809999999999998</v>
      </c>
      <c r="G330" s="35"/>
      <c r="H330" s="36"/>
    </row>
    <row r="331" s="2" customFormat="1" ht="16.8" customHeight="1">
      <c r="A331" s="35"/>
      <c r="B331" s="36"/>
      <c r="C331" s="229" t="s">
        <v>278</v>
      </c>
      <c r="D331" s="229" t="s">
        <v>833</v>
      </c>
      <c r="E331" s="16" t="s">
        <v>1</v>
      </c>
      <c r="F331" s="230">
        <v>2.8809999999999998</v>
      </c>
      <c r="G331" s="35"/>
      <c r="H331" s="36"/>
    </row>
    <row r="332" s="2" customFormat="1" ht="16.8" customHeight="1">
      <c r="A332" s="35"/>
      <c r="B332" s="36"/>
      <c r="C332" s="231" t="s">
        <v>2255</v>
      </c>
      <c r="D332" s="35"/>
      <c r="E332" s="35"/>
      <c r="F332" s="35"/>
      <c r="G332" s="35"/>
      <c r="H332" s="36"/>
    </row>
    <row r="333" s="2" customFormat="1">
      <c r="A333" s="35"/>
      <c r="B333" s="36"/>
      <c r="C333" s="229" t="s">
        <v>924</v>
      </c>
      <c r="D333" s="229" t="s">
        <v>925</v>
      </c>
      <c r="E333" s="16" t="s">
        <v>495</v>
      </c>
      <c r="F333" s="230">
        <v>81.745000000000005</v>
      </c>
      <c r="G333" s="35"/>
      <c r="H333" s="36"/>
    </row>
    <row r="334" s="2" customFormat="1" ht="16.8" customHeight="1">
      <c r="A334" s="35"/>
      <c r="B334" s="36"/>
      <c r="C334" s="225" t="s">
        <v>280</v>
      </c>
      <c r="D334" s="226" t="s">
        <v>280</v>
      </c>
      <c r="E334" s="227" t="s">
        <v>1</v>
      </c>
      <c r="F334" s="228">
        <v>16.98</v>
      </c>
      <c r="G334" s="35"/>
      <c r="H334" s="36"/>
    </row>
    <row r="335" s="2" customFormat="1" ht="16.8" customHeight="1">
      <c r="A335" s="35"/>
      <c r="B335" s="36"/>
      <c r="C335" s="229" t="s">
        <v>280</v>
      </c>
      <c r="D335" s="229" t="s">
        <v>441</v>
      </c>
      <c r="E335" s="16" t="s">
        <v>1</v>
      </c>
      <c r="F335" s="230">
        <v>16.98</v>
      </c>
      <c r="G335" s="35"/>
      <c r="H335" s="36"/>
    </row>
    <row r="336" s="2" customFormat="1" ht="16.8" customHeight="1">
      <c r="A336" s="35"/>
      <c r="B336" s="36"/>
      <c r="C336" s="231" t="s">
        <v>2255</v>
      </c>
      <c r="D336" s="35"/>
      <c r="E336" s="35"/>
      <c r="F336" s="35"/>
      <c r="G336" s="35"/>
      <c r="H336" s="36"/>
    </row>
    <row r="337" s="2" customFormat="1" ht="16.8" customHeight="1">
      <c r="A337" s="35"/>
      <c r="B337" s="36"/>
      <c r="C337" s="229" t="s">
        <v>432</v>
      </c>
      <c r="D337" s="229" t="s">
        <v>433</v>
      </c>
      <c r="E337" s="16" t="s">
        <v>434</v>
      </c>
      <c r="F337" s="230">
        <v>31.329999999999998</v>
      </c>
      <c r="G337" s="35"/>
      <c r="H337" s="36"/>
    </row>
    <row r="338" s="2" customFormat="1" ht="16.8" customHeight="1">
      <c r="A338" s="35"/>
      <c r="B338" s="36"/>
      <c r="C338" s="225" t="s">
        <v>282</v>
      </c>
      <c r="D338" s="226" t="s">
        <v>282</v>
      </c>
      <c r="E338" s="227" t="s">
        <v>1</v>
      </c>
      <c r="F338" s="228">
        <v>15.439</v>
      </c>
      <c r="G338" s="35"/>
      <c r="H338" s="36"/>
    </row>
    <row r="339" s="2" customFormat="1" ht="16.8" customHeight="1">
      <c r="A339" s="35"/>
      <c r="B339" s="36"/>
      <c r="C339" s="229" t="s">
        <v>282</v>
      </c>
      <c r="D339" s="229" t="s">
        <v>453</v>
      </c>
      <c r="E339" s="16" t="s">
        <v>1</v>
      </c>
      <c r="F339" s="230">
        <v>15.439</v>
      </c>
      <c r="G339" s="35"/>
      <c r="H339" s="36"/>
    </row>
    <row r="340" s="2" customFormat="1" ht="16.8" customHeight="1">
      <c r="A340" s="35"/>
      <c r="B340" s="36"/>
      <c r="C340" s="231" t="s">
        <v>2255</v>
      </c>
      <c r="D340" s="35"/>
      <c r="E340" s="35"/>
      <c r="F340" s="35"/>
      <c r="G340" s="35"/>
      <c r="H340" s="36"/>
    </row>
    <row r="341" s="2" customFormat="1">
      <c r="A341" s="35"/>
      <c r="B341" s="36"/>
      <c r="C341" s="229" t="s">
        <v>444</v>
      </c>
      <c r="D341" s="229" t="s">
        <v>445</v>
      </c>
      <c r="E341" s="16" t="s">
        <v>446</v>
      </c>
      <c r="F341" s="230">
        <v>51.5</v>
      </c>
      <c r="G341" s="35"/>
      <c r="H341" s="36"/>
    </row>
    <row r="342" s="2" customFormat="1" ht="16.8" customHeight="1">
      <c r="A342" s="35"/>
      <c r="B342" s="36"/>
      <c r="C342" s="225" t="s">
        <v>284</v>
      </c>
      <c r="D342" s="226" t="s">
        <v>284</v>
      </c>
      <c r="E342" s="227" t="s">
        <v>1</v>
      </c>
      <c r="F342" s="228">
        <v>1.7150000000000001</v>
      </c>
      <c r="G342" s="35"/>
      <c r="H342" s="36"/>
    </row>
    <row r="343" s="2" customFormat="1" ht="16.8" customHeight="1">
      <c r="A343" s="35"/>
      <c r="B343" s="36"/>
      <c r="C343" s="229" t="s">
        <v>284</v>
      </c>
      <c r="D343" s="229" t="s">
        <v>465</v>
      </c>
      <c r="E343" s="16" t="s">
        <v>1</v>
      </c>
      <c r="F343" s="230">
        <v>1.7150000000000001</v>
      </c>
      <c r="G343" s="35"/>
      <c r="H343" s="36"/>
    </row>
    <row r="344" s="2" customFormat="1" ht="16.8" customHeight="1">
      <c r="A344" s="35"/>
      <c r="B344" s="36"/>
      <c r="C344" s="231" t="s">
        <v>2255</v>
      </c>
      <c r="D344" s="35"/>
      <c r="E344" s="35"/>
      <c r="F344" s="35"/>
      <c r="G344" s="35"/>
      <c r="H344" s="36"/>
    </row>
    <row r="345" s="2" customFormat="1">
      <c r="A345" s="35"/>
      <c r="B345" s="36"/>
      <c r="C345" s="229" t="s">
        <v>457</v>
      </c>
      <c r="D345" s="229" t="s">
        <v>458</v>
      </c>
      <c r="E345" s="16" t="s">
        <v>446</v>
      </c>
      <c r="F345" s="230">
        <v>5.7220000000000004</v>
      </c>
      <c r="G345" s="35"/>
      <c r="H345" s="36"/>
    </row>
    <row r="346" s="2" customFormat="1" ht="16.8" customHeight="1">
      <c r="A346" s="35"/>
      <c r="B346" s="36"/>
      <c r="C346" s="225" t="s">
        <v>286</v>
      </c>
      <c r="D346" s="226" t="s">
        <v>286</v>
      </c>
      <c r="E346" s="227" t="s">
        <v>1</v>
      </c>
      <c r="F346" s="228">
        <v>54.109999999999999</v>
      </c>
      <c r="G346" s="35"/>
      <c r="H346" s="36"/>
    </row>
    <row r="347" s="2" customFormat="1" ht="16.8" customHeight="1">
      <c r="A347" s="35"/>
      <c r="B347" s="36"/>
      <c r="C347" s="229" t="s">
        <v>286</v>
      </c>
      <c r="D347" s="229" t="s">
        <v>390</v>
      </c>
      <c r="E347" s="16" t="s">
        <v>1</v>
      </c>
      <c r="F347" s="230">
        <v>54.109999999999999</v>
      </c>
      <c r="G347" s="35"/>
      <c r="H347" s="36"/>
    </row>
    <row r="348" s="2" customFormat="1" ht="16.8" customHeight="1">
      <c r="A348" s="35"/>
      <c r="B348" s="36"/>
      <c r="C348" s="231" t="s">
        <v>2255</v>
      </c>
      <c r="D348" s="35"/>
      <c r="E348" s="35"/>
      <c r="F348" s="35"/>
      <c r="G348" s="35"/>
      <c r="H348" s="36"/>
    </row>
    <row r="349" s="2" customFormat="1">
      <c r="A349" s="35"/>
      <c r="B349" s="36"/>
      <c r="C349" s="229" t="s">
        <v>378</v>
      </c>
      <c r="D349" s="229" t="s">
        <v>379</v>
      </c>
      <c r="E349" s="16" t="s">
        <v>380</v>
      </c>
      <c r="F349" s="230">
        <v>170.22999999999999</v>
      </c>
      <c r="G349" s="35"/>
      <c r="H349" s="36"/>
    </row>
    <row r="350" s="2" customFormat="1" ht="16.8" customHeight="1">
      <c r="A350" s="35"/>
      <c r="B350" s="36"/>
      <c r="C350" s="225" t="s">
        <v>491</v>
      </c>
      <c r="D350" s="226" t="s">
        <v>491</v>
      </c>
      <c r="E350" s="227" t="s">
        <v>1</v>
      </c>
      <c r="F350" s="228">
        <v>32.143000000000001</v>
      </c>
      <c r="G350" s="35"/>
      <c r="H350" s="36"/>
    </row>
    <row r="351" s="2" customFormat="1" ht="16.8" customHeight="1">
      <c r="A351" s="35"/>
      <c r="B351" s="36"/>
      <c r="C351" s="229" t="s">
        <v>491</v>
      </c>
      <c r="D351" s="229" t="s">
        <v>492</v>
      </c>
      <c r="E351" s="16" t="s">
        <v>1</v>
      </c>
      <c r="F351" s="230">
        <v>32.143000000000001</v>
      </c>
      <c r="G351" s="35"/>
      <c r="H351" s="36"/>
    </row>
    <row r="352" s="2" customFormat="1" ht="16.8" customHeight="1">
      <c r="A352" s="35"/>
      <c r="B352" s="36"/>
      <c r="C352" s="225" t="s">
        <v>288</v>
      </c>
      <c r="D352" s="226" t="s">
        <v>288</v>
      </c>
      <c r="E352" s="227" t="s">
        <v>1</v>
      </c>
      <c r="F352" s="228">
        <v>107.955</v>
      </c>
      <c r="G352" s="35"/>
      <c r="H352" s="36"/>
    </row>
    <row r="353" s="2" customFormat="1" ht="16.8" customHeight="1">
      <c r="A353" s="35"/>
      <c r="B353" s="36"/>
      <c r="C353" s="229" t="s">
        <v>1</v>
      </c>
      <c r="D353" s="229" t="s">
        <v>517</v>
      </c>
      <c r="E353" s="16" t="s">
        <v>1</v>
      </c>
      <c r="F353" s="230">
        <v>0</v>
      </c>
      <c r="G353" s="35"/>
      <c r="H353" s="36"/>
    </row>
    <row r="354" s="2" customFormat="1" ht="16.8" customHeight="1">
      <c r="A354" s="35"/>
      <c r="B354" s="36"/>
      <c r="C354" s="229" t="s">
        <v>288</v>
      </c>
      <c r="D354" s="229" t="s">
        <v>518</v>
      </c>
      <c r="E354" s="16" t="s">
        <v>1</v>
      </c>
      <c r="F354" s="230">
        <v>107.955</v>
      </c>
      <c r="G354" s="35"/>
      <c r="H354" s="36"/>
    </row>
    <row r="355" s="2" customFormat="1" ht="16.8" customHeight="1">
      <c r="A355" s="35"/>
      <c r="B355" s="36"/>
      <c r="C355" s="231" t="s">
        <v>2255</v>
      </c>
      <c r="D355" s="35"/>
      <c r="E355" s="35"/>
      <c r="F355" s="35"/>
      <c r="G355" s="35"/>
      <c r="H355" s="36"/>
    </row>
    <row r="356" s="2" customFormat="1" ht="16.8" customHeight="1">
      <c r="A356" s="35"/>
      <c r="B356" s="36"/>
      <c r="C356" s="229" t="s">
        <v>507</v>
      </c>
      <c r="D356" s="229" t="s">
        <v>508</v>
      </c>
      <c r="E356" s="16" t="s">
        <v>380</v>
      </c>
      <c r="F356" s="230">
        <v>340.77699999999999</v>
      </c>
      <c r="G356" s="35"/>
      <c r="H356" s="36"/>
    </row>
    <row r="357" s="2" customFormat="1" ht="16.8" customHeight="1">
      <c r="A357" s="35"/>
      <c r="B357" s="36"/>
      <c r="C357" s="225" t="s">
        <v>530</v>
      </c>
      <c r="D357" s="226" t="s">
        <v>530</v>
      </c>
      <c r="E357" s="227" t="s">
        <v>1</v>
      </c>
      <c r="F357" s="228">
        <v>18.52</v>
      </c>
      <c r="G357" s="35"/>
      <c r="H357" s="36"/>
    </row>
    <row r="358" s="2" customFormat="1" ht="16.8" customHeight="1">
      <c r="A358" s="35"/>
      <c r="B358" s="36"/>
      <c r="C358" s="229" t="s">
        <v>530</v>
      </c>
      <c r="D358" s="229" t="s">
        <v>531</v>
      </c>
      <c r="E358" s="16" t="s">
        <v>1</v>
      </c>
      <c r="F358" s="230">
        <v>18.52</v>
      </c>
      <c r="G358" s="35"/>
      <c r="H358" s="36"/>
    </row>
    <row r="359" s="2" customFormat="1" ht="16.8" customHeight="1">
      <c r="A359" s="35"/>
      <c r="B359" s="36"/>
      <c r="C359" s="225" t="s">
        <v>542</v>
      </c>
      <c r="D359" s="226" t="s">
        <v>542</v>
      </c>
      <c r="E359" s="227" t="s">
        <v>1</v>
      </c>
      <c r="F359" s="228">
        <v>62</v>
      </c>
      <c r="G359" s="35"/>
      <c r="H359" s="36"/>
    </row>
    <row r="360" s="2" customFormat="1" ht="16.8" customHeight="1">
      <c r="A360" s="35"/>
      <c r="B360" s="36"/>
      <c r="C360" s="229" t="s">
        <v>542</v>
      </c>
      <c r="D360" s="229" t="s">
        <v>543</v>
      </c>
      <c r="E360" s="16" t="s">
        <v>1</v>
      </c>
      <c r="F360" s="230">
        <v>62</v>
      </c>
      <c r="G360" s="35"/>
      <c r="H360" s="36"/>
    </row>
    <row r="361" s="2" customFormat="1" ht="16.8" customHeight="1">
      <c r="A361" s="35"/>
      <c r="B361" s="36"/>
      <c r="C361" s="225" t="s">
        <v>290</v>
      </c>
      <c r="D361" s="226" t="s">
        <v>290</v>
      </c>
      <c r="E361" s="227" t="s">
        <v>1</v>
      </c>
      <c r="F361" s="228">
        <v>15.18</v>
      </c>
      <c r="G361" s="35"/>
      <c r="H361" s="36"/>
    </row>
    <row r="362" s="2" customFormat="1">
      <c r="A362" s="35"/>
      <c r="B362" s="36"/>
      <c r="C362" s="229" t="s">
        <v>290</v>
      </c>
      <c r="D362" s="229" t="s">
        <v>401</v>
      </c>
      <c r="E362" s="16" t="s">
        <v>1</v>
      </c>
      <c r="F362" s="230">
        <v>15.18</v>
      </c>
      <c r="G362" s="35"/>
      <c r="H362" s="36"/>
    </row>
    <row r="363" s="2" customFormat="1" ht="16.8" customHeight="1">
      <c r="A363" s="35"/>
      <c r="B363" s="36"/>
      <c r="C363" s="231" t="s">
        <v>2255</v>
      </c>
      <c r="D363" s="35"/>
      <c r="E363" s="35"/>
      <c r="F363" s="35"/>
      <c r="G363" s="35"/>
      <c r="H363" s="36"/>
    </row>
    <row r="364" s="2" customFormat="1" ht="16.8" customHeight="1">
      <c r="A364" s="35"/>
      <c r="B364" s="36"/>
      <c r="C364" s="229" t="s">
        <v>393</v>
      </c>
      <c r="D364" s="229" t="s">
        <v>394</v>
      </c>
      <c r="E364" s="16" t="s">
        <v>380</v>
      </c>
      <c r="F364" s="230">
        <v>116.11</v>
      </c>
      <c r="G364" s="35"/>
      <c r="H364" s="36"/>
    </row>
    <row r="365" s="2" customFormat="1" ht="16.8" customHeight="1">
      <c r="A365" s="35"/>
      <c r="B365" s="36"/>
      <c r="C365" s="225" t="s">
        <v>565</v>
      </c>
      <c r="D365" s="226" t="s">
        <v>565</v>
      </c>
      <c r="E365" s="227" t="s">
        <v>1</v>
      </c>
      <c r="F365" s="228">
        <v>30</v>
      </c>
      <c r="G365" s="35"/>
      <c r="H365" s="36"/>
    </row>
    <row r="366" s="2" customFormat="1" ht="16.8" customHeight="1">
      <c r="A366" s="35"/>
      <c r="B366" s="36"/>
      <c r="C366" s="229" t="s">
        <v>565</v>
      </c>
      <c r="D366" s="229" t="s">
        <v>566</v>
      </c>
      <c r="E366" s="16" t="s">
        <v>1</v>
      </c>
      <c r="F366" s="230">
        <v>30</v>
      </c>
      <c r="G366" s="35"/>
      <c r="H366" s="36"/>
    </row>
    <row r="367" s="2" customFormat="1" ht="16.8" customHeight="1">
      <c r="A367" s="35"/>
      <c r="B367" s="36"/>
      <c r="C367" s="225" t="s">
        <v>590</v>
      </c>
      <c r="D367" s="226" t="s">
        <v>590</v>
      </c>
      <c r="E367" s="227" t="s">
        <v>1</v>
      </c>
      <c r="F367" s="228">
        <v>172.53999999999999</v>
      </c>
      <c r="G367" s="35"/>
      <c r="H367" s="36"/>
    </row>
    <row r="368" s="2" customFormat="1" ht="16.8" customHeight="1">
      <c r="A368" s="35"/>
      <c r="B368" s="36"/>
      <c r="C368" s="229" t="s">
        <v>590</v>
      </c>
      <c r="D368" s="229" t="s">
        <v>591</v>
      </c>
      <c r="E368" s="16" t="s">
        <v>1</v>
      </c>
      <c r="F368" s="230">
        <v>172.53999999999999</v>
      </c>
      <c r="G368" s="35"/>
      <c r="H368" s="36"/>
    </row>
    <row r="369" s="2" customFormat="1" ht="16.8" customHeight="1">
      <c r="A369" s="35"/>
      <c r="B369" s="36"/>
      <c r="C369" s="225" t="s">
        <v>600</v>
      </c>
      <c r="D369" s="226" t="s">
        <v>600</v>
      </c>
      <c r="E369" s="227" t="s">
        <v>1</v>
      </c>
      <c r="F369" s="228">
        <v>177.55000000000001</v>
      </c>
      <c r="G369" s="35"/>
      <c r="H369" s="36"/>
    </row>
    <row r="370" s="2" customFormat="1" ht="16.8" customHeight="1">
      <c r="A370" s="35"/>
      <c r="B370" s="36"/>
      <c r="C370" s="229" t="s">
        <v>600</v>
      </c>
      <c r="D370" s="229" t="s">
        <v>601</v>
      </c>
      <c r="E370" s="16" t="s">
        <v>1</v>
      </c>
      <c r="F370" s="230">
        <v>177.55000000000001</v>
      </c>
      <c r="G370" s="35"/>
      <c r="H370" s="36"/>
    </row>
    <row r="371" s="2" customFormat="1" ht="16.8" customHeight="1">
      <c r="A371" s="35"/>
      <c r="B371" s="36"/>
      <c r="C371" s="225" t="s">
        <v>611</v>
      </c>
      <c r="D371" s="226" t="s">
        <v>611</v>
      </c>
      <c r="E371" s="227" t="s">
        <v>1</v>
      </c>
      <c r="F371" s="228">
        <v>173.84</v>
      </c>
      <c r="G371" s="35"/>
      <c r="H371" s="36"/>
    </row>
    <row r="372" s="2" customFormat="1" ht="16.8" customHeight="1">
      <c r="A372" s="35"/>
      <c r="B372" s="36"/>
      <c r="C372" s="229" t="s">
        <v>611</v>
      </c>
      <c r="D372" s="229" t="s">
        <v>612</v>
      </c>
      <c r="E372" s="16" t="s">
        <v>1</v>
      </c>
      <c r="F372" s="230">
        <v>173.84</v>
      </c>
      <c r="G372" s="35"/>
      <c r="H372" s="36"/>
    </row>
    <row r="373" s="2" customFormat="1" ht="16.8" customHeight="1">
      <c r="A373" s="35"/>
      <c r="B373" s="36"/>
      <c r="C373" s="225" t="s">
        <v>620</v>
      </c>
      <c r="D373" s="226" t="s">
        <v>620</v>
      </c>
      <c r="E373" s="227" t="s">
        <v>1</v>
      </c>
      <c r="F373" s="228">
        <v>177.55000000000001</v>
      </c>
      <c r="G373" s="35"/>
      <c r="H373" s="36"/>
    </row>
    <row r="374" s="2" customFormat="1" ht="16.8" customHeight="1">
      <c r="A374" s="35"/>
      <c r="B374" s="36"/>
      <c r="C374" s="229" t="s">
        <v>1</v>
      </c>
      <c r="D374" s="229" t="s">
        <v>587</v>
      </c>
      <c r="E374" s="16" t="s">
        <v>1</v>
      </c>
      <c r="F374" s="230">
        <v>0</v>
      </c>
      <c r="G374" s="35"/>
      <c r="H374" s="36"/>
    </row>
    <row r="375" s="2" customFormat="1" ht="16.8" customHeight="1">
      <c r="A375" s="35"/>
      <c r="B375" s="36"/>
      <c r="C375" s="229" t="s">
        <v>620</v>
      </c>
      <c r="D375" s="229" t="s">
        <v>621</v>
      </c>
      <c r="E375" s="16" t="s">
        <v>1</v>
      </c>
      <c r="F375" s="230">
        <v>177.55000000000001</v>
      </c>
      <c r="G375" s="35"/>
      <c r="H375" s="36"/>
    </row>
    <row r="376" s="2" customFormat="1" ht="16.8" customHeight="1">
      <c r="A376" s="35"/>
      <c r="B376" s="36"/>
      <c r="C376" s="225" t="s">
        <v>292</v>
      </c>
      <c r="D376" s="226" t="s">
        <v>292</v>
      </c>
      <c r="E376" s="227" t="s">
        <v>1</v>
      </c>
      <c r="F376" s="228">
        <v>223.45500000000001</v>
      </c>
      <c r="G376" s="35"/>
      <c r="H376" s="36"/>
    </row>
    <row r="377" s="2" customFormat="1" ht="16.8" customHeight="1">
      <c r="A377" s="35"/>
      <c r="B377" s="36"/>
      <c r="C377" s="229" t="s">
        <v>1</v>
      </c>
      <c r="D377" s="229" t="s">
        <v>517</v>
      </c>
      <c r="E377" s="16" t="s">
        <v>1</v>
      </c>
      <c r="F377" s="230">
        <v>0</v>
      </c>
      <c r="G377" s="35"/>
      <c r="H377" s="36"/>
    </row>
    <row r="378" s="2" customFormat="1" ht="16.8" customHeight="1">
      <c r="A378" s="35"/>
      <c r="B378" s="36"/>
      <c r="C378" s="229" t="s">
        <v>292</v>
      </c>
      <c r="D378" s="229" t="s">
        <v>631</v>
      </c>
      <c r="E378" s="16" t="s">
        <v>1</v>
      </c>
      <c r="F378" s="230">
        <v>223.45500000000001</v>
      </c>
      <c r="G378" s="35"/>
      <c r="H378" s="36"/>
    </row>
    <row r="379" s="2" customFormat="1" ht="16.8" customHeight="1">
      <c r="A379" s="35"/>
      <c r="B379" s="36"/>
      <c r="C379" s="231" t="s">
        <v>2255</v>
      </c>
      <c r="D379" s="35"/>
      <c r="E379" s="35"/>
      <c r="F379" s="35"/>
      <c r="G379" s="35"/>
      <c r="H379" s="36"/>
    </row>
    <row r="380" s="2" customFormat="1" ht="16.8" customHeight="1">
      <c r="A380" s="35"/>
      <c r="B380" s="36"/>
      <c r="C380" s="229" t="s">
        <v>623</v>
      </c>
      <c r="D380" s="229" t="s">
        <v>624</v>
      </c>
      <c r="E380" s="16" t="s">
        <v>380</v>
      </c>
      <c r="F380" s="230">
        <v>706.67700000000002</v>
      </c>
      <c r="G380" s="35"/>
      <c r="H380" s="36"/>
    </row>
    <row r="381" s="2" customFormat="1" ht="16.8" customHeight="1">
      <c r="A381" s="35"/>
      <c r="B381" s="36"/>
      <c r="C381" s="225" t="s">
        <v>294</v>
      </c>
      <c r="D381" s="226" t="s">
        <v>294</v>
      </c>
      <c r="E381" s="227" t="s">
        <v>1</v>
      </c>
      <c r="F381" s="228">
        <v>115.5</v>
      </c>
      <c r="G381" s="35"/>
      <c r="H381" s="36"/>
    </row>
    <row r="382" s="2" customFormat="1" ht="16.8" customHeight="1">
      <c r="A382" s="35"/>
      <c r="B382" s="36"/>
      <c r="C382" s="229" t="s">
        <v>1</v>
      </c>
      <c r="D382" s="229" t="s">
        <v>517</v>
      </c>
      <c r="E382" s="16" t="s">
        <v>1</v>
      </c>
      <c r="F382" s="230">
        <v>0</v>
      </c>
      <c r="G382" s="35"/>
      <c r="H382" s="36"/>
    </row>
    <row r="383" s="2" customFormat="1" ht="16.8" customHeight="1">
      <c r="A383" s="35"/>
      <c r="B383" s="36"/>
      <c r="C383" s="229" t="s">
        <v>294</v>
      </c>
      <c r="D383" s="229" t="s">
        <v>642</v>
      </c>
      <c r="E383" s="16" t="s">
        <v>1</v>
      </c>
      <c r="F383" s="230">
        <v>115.5</v>
      </c>
      <c r="G383" s="35"/>
      <c r="H383" s="36"/>
    </row>
    <row r="384" s="2" customFormat="1" ht="16.8" customHeight="1">
      <c r="A384" s="35"/>
      <c r="B384" s="36"/>
      <c r="C384" s="231" t="s">
        <v>2255</v>
      </c>
      <c r="D384" s="35"/>
      <c r="E384" s="35"/>
      <c r="F384" s="35"/>
      <c r="G384" s="35"/>
      <c r="H384" s="36"/>
    </row>
    <row r="385" s="2" customFormat="1" ht="16.8" customHeight="1">
      <c r="A385" s="35"/>
      <c r="B385" s="36"/>
      <c r="C385" s="229" t="s">
        <v>636</v>
      </c>
      <c r="D385" s="229" t="s">
        <v>637</v>
      </c>
      <c r="E385" s="16" t="s">
        <v>380</v>
      </c>
      <c r="F385" s="230">
        <v>358.58999999999997</v>
      </c>
      <c r="G385" s="35"/>
      <c r="H385" s="36"/>
    </row>
    <row r="386" s="2" customFormat="1" ht="16.8" customHeight="1">
      <c r="A386" s="35"/>
      <c r="B386" s="36"/>
      <c r="C386" s="225" t="s">
        <v>296</v>
      </c>
      <c r="D386" s="226" t="s">
        <v>296</v>
      </c>
      <c r="E386" s="227" t="s">
        <v>1</v>
      </c>
      <c r="F386" s="228">
        <v>107.955</v>
      </c>
      <c r="G386" s="35"/>
      <c r="H386" s="36"/>
    </row>
    <row r="387" s="2" customFormat="1" ht="16.8" customHeight="1">
      <c r="A387" s="35"/>
      <c r="B387" s="36"/>
      <c r="C387" s="229" t="s">
        <v>1</v>
      </c>
      <c r="D387" s="229" t="s">
        <v>517</v>
      </c>
      <c r="E387" s="16" t="s">
        <v>1</v>
      </c>
      <c r="F387" s="230">
        <v>0</v>
      </c>
      <c r="G387" s="35"/>
      <c r="H387" s="36"/>
    </row>
    <row r="388" s="2" customFormat="1" ht="16.8" customHeight="1">
      <c r="A388" s="35"/>
      <c r="B388" s="36"/>
      <c r="C388" s="229" t="s">
        <v>296</v>
      </c>
      <c r="D388" s="229" t="s">
        <v>518</v>
      </c>
      <c r="E388" s="16" t="s">
        <v>1</v>
      </c>
      <c r="F388" s="230">
        <v>107.955</v>
      </c>
      <c r="G388" s="35"/>
      <c r="H388" s="36"/>
    </row>
    <row r="389" s="2" customFormat="1" ht="16.8" customHeight="1">
      <c r="A389" s="35"/>
      <c r="B389" s="36"/>
      <c r="C389" s="231" t="s">
        <v>2255</v>
      </c>
      <c r="D389" s="35"/>
      <c r="E389" s="35"/>
      <c r="F389" s="35"/>
      <c r="G389" s="35"/>
      <c r="H389" s="36"/>
    </row>
    <row r="390" s="2" customFormat="1" ht="16.8" customHeight="1">
      <c r="A390" s="35"/>
      <c r="B390" s="36"/>
      <c r="C390" s="229" t="s">
        <v>647</v>
      </c>
      <c r="D390" s="229" t="s">
        <v>648</v>
      </c>
      <c r="E390" s="16" t="s">
        <v>380</v>
      </c>
      <c r="F390" s="230">
        <v>348.08699999999999</v>
      </c>
      <c r="G390" s="35"/>
      <c r="H390" s="36"/>
    </row>
    <row r="391" s="2" customFormat="1" ht="16.8" customHeight="1">
      <c r="A391" s="35"/>
      <c r="B391" s="36"/>
      <c r="C391" s="225" t="s">
        <v>678</v>
      </c>
      <c r="D391" s="226" t="s">
        <v>678</v>
      </c>
      <c r="E391" s="227" t="s">
        <v>1</v>
      </c>
      <c r="F391" s="228">
        <v>16</v>
      </c>
      <c r="G391" s="35"/>
      <c r="H391" s="36"/>
    </row>
    <row r="392" s="2" customFormat="1" ht="16.8" customHeight="1">
      <c r="A392" s="35"/>
      <c r="B392" s="36"/>
      <c r="C392" s="229" t="s">
        <v>1</v>
      </c>
      <c r="D392" s="229" t="s">
        <v>587</v>
      </c>
      <c r="E392" s="16" t="s">
        <v>1</v>
      </c>
      <c r="F392" s="230">
        <v>0</v>
      </c>
      <c r="G392" s="35"/>
      <c r="H392" s="36"/>
    </row>
    <row r="393" s="2" customFormat="1" ht="16.8" customHeight="1">
      <c r="A393" s="35"/>
      <c r="B393" s="36"/>
      <c r="C393" s="229" t="s">
        <v>678</v>
      </c>
      <c r="D393" s="229" t="s">
        <v>679</v>
      </c>
      <c r="E393" s="16" t="s">
        <v>1</v>
      </c>
      <c r="F393" s="230">
        <v>16</v>
      </c>
      <c r="G393" s="35"/>
      <c r="H393" s="36"/>
    </row>
    <row r="394" s="2" customFormat="1" ht="16.8" customHeight="1">
      <c r="A394" s="35"/>
      <c r="B394" s="36"/>
      <c r="C394" s="225" t="s">
        <v>420</v>
      </c>
      <c r="D394" s="226" t="s">
        <v>420</v>
      </c>
      <c r="E394" s="227" t="s">
        <v>1</v>
      </c>
      <c r="F394" s="228">
        <v>32.520000000000003</v>
      </c>
      <c r="G394" s="35"/>
      <c r="H394" s="36"/>
    </row>
    <row r="395" s="2" customFormat="1" ht="16.8" customHeight="1">
      <c r="A395" s="35"/>
      <c r="B395" s="36"/>
      <c r="C395" s="229" t="s">
        <v>420</v>
      </c>
      <c r="D395" s="229" t="s">
        <v>421</v>
      </c>
      <c r="E395" s="16" t="s">
        <v>1</v>
      </c>
      <c r="F395" s="230">
        <v>32.520000000000003</v>
      </c>
      <c r="G395" s="35"/>
      <c r="H395" s="36"/>
    </row>
    <row r="396" s="2" customFormat="1" ht="16.8" customHeight="1">
      <c r="A396" s="35"/>
      <c r="B396" s="36"/>
      <c r="C396" s="225" t="s">
        <v>733</v>
      </c>
      <c r="D396" s="226" t="s">
        <v>733</v>
      </c>
      <c r="E396" s="227" t="s">
        <v>1</v>
      </c>
      <c r="F396" s="228">
        <v>96.670000000000002</v>
      </c>
      <c r="G396" s="35"/>
      <c r="H396" s="36"/>
    </row>
    <row r="397" s="2" customFormat="1" ht="16.8" customHeight="1">
      <c r="A397" s="35"/>
      <c r="B397" s="36"/>
      <c r="C397" s="229" t="s">
        <v>733</v>
      </c>
      <c r="D397" s="229" t="s">
        <v>734</v>
      </c>
      <c r="E397" s="16" t="s">
        <v>1</v>
      </c>
      <c r="F397" s="230">
        <v>96.670000000000002</v>
      </c>
      <c r="G397" s="35"/>
      <c r="H397" s="36"/>
    </row>
    <row r="398" s="2" customFormat="1" ht="16.8" customHeight="1">
      <c r="A398" s="35"/>
      <c r="B398" s="36"/>
      <c r="C398" s="225" t="s">
        <v>297</v>
      </c>
      <c r="D398" s="226" t="s">
        <v>297</v>
      </c>
      <c r="E398" s="227" t="s">
        <v>1</v>
      </c>
      <c r="F398" s="228">
        <v>1.5</v>
      </c>
      <c r="G398" s="35"/>
      <c r="H398" s="36"/>
    </row>
    <row r="399" s="2" customFormat="1" ht="16.8" customHeight="1">
      <c r="A399" s="35"/>
      <c r="B399" s="36"/>
      <c r="C399" s="229" t="s">
        <v>297</v>
      </c>
      <c r="D399" s="229" t="s">
        <v>744</v>
      </c>
      <c r="E399" s="16" t="s">
        <v>1</v>
      </c>
      <c r="F399" s="230">
        <v>1.5</v>
      </c>
      <c r="G399" s="35"/>
      <c r="H399" s="36"/>
    </row>
    <row r="400" s="2" customFormat="1" ht="16.8" customHeight="1">
      <c r="A400" s="35"/>
      <c r="B400" s="36"/>
      <c r="C400" s="231" t="s">
        <v>2255</v>
      </c>
      <c r="D400" s="35"/>
      <c r="E400" s="35"/>
      <c r="F400" s="35"/>
      <c r="G400" s="35"/>
      <c r="H400" s="36"/>
    </row>
    <row r="401" s="2" customFormat="1" ht="16.8" customHeight="1">
      <c r="A401" s="35"/>
      <c r="B401" s="36"/>
      <c r="C401" s="229" t="s">
        <v>736</v>
      </c>
      <c r="D401" s="229" t="s">
        <v>737</v>
      </c>
      <c r="E401" s="16" t="s">
        <v>380</v>
      </c>
      <c r="F401" s="230">
        <v>55.82</v>
      </c>
      <c r="G401" s="35"/>
      <c r="H401" s="36"/>
    </row>
    <row r="402" s="2" customFormat="1" ht="16.8" customHeight="1">
      <c r="A402" s="35"/>
      <c r="B402" s="36"/>
      <c r="C402" s="225" t="s">
        <v>754</v>
      </c>
      <c r="D402" s="226" t="s">
        <v>754</v>
      </c>
      <c r="E402" s="227" t="s">
        <v>1</v>
      </c>
      <c r="F402" s="228">
        <v>96.670000000000002</v>
      </c>
      <c r="G402" s="35"/>
      <c r="H402" s="36"/>
    </row>
    <row r="403" s="2" customFormat="1" ht="16.8" customHeight="1">
      <c r="A403" s="35"/>
      <c r="B403" s="36"/>
      <c r="C403" s="229" t="s">
        <v>754</v>
      </c>
      <c r="D403" s="229" t="s">
        <v>755</v>
      </c>
      <c r="E403" s="16" t="s">
        <v>1</v>
      </c>
      <c r="F403" s="230">
        <v>96.670000000000002</v>
      </c>
      <c r="G403" s="35"/>
      <c r="H403" s="36"/>
    </row>
    <row r="404" s="2" customFormat="1" ht="16.8" customHeight="1">
      <c r="A404" s="35"/>
      <c r="B404" s="36"/>
      <c r="C404" s="225" t="s">
        <v>299</v>
      </c>
      <c r="D404" s="226" t="s">
        <v>299</v>
      </c>
      <c r="E404" s="227" t="s">
        <v>1</v>
      </c>
      <c r="F404" s="228">
        <v>1.5</v>
      </c>
      <c r="G404" s="35"/>
      <c r="H404" s="36"/>
    </row>
    <row r="405" s="2" customFormat="1" ht="16.8" customHeight="1">
      <c r="A405" s="35"/>
      <c r="B405" s="36"/>
      <c r="C405" s="229" t="s">
        <v>299</v>
      </c>
      <c r="D405" s="229" t="s">
        <v>744</v>
      </c>
      <c r="E405" s="16" t="s">
        <v>1</v>
      </c>
      <c r="F405" s="230">
        <v>1.5</v>
      </c>
      <c r="G405" s="35"/>
      <c r="H405" s="36"/>
    </row>
    <row r="406" s="2" customFormat="1" ht="16.8" customHeight="1">
      <c r="A406" s="35"/>
      <c r="B406" s="36"/>
      <c r="C406" s="231" t="s">
        <v>2255</v>
      </c>
      <c r="D406" s="35"/>
      <c r="E406" s="35"/>
      <c r="F406" s="35"/>
      <c r="G406" s="35"/>
      <c r="H406" s="36"/>
    </row>
    <row r="407" s="2" customFormat="1" ht="16.8" customHeight="1">
      <c r="A407" s="35"/>
      <c r="B407" s="36"/>
      <c r="C407" s="229" t="s">
        <v>757</v>
      </c>
      <c r="D407" s="229" t="s">
        <v>758</v>
      </c>
      <c r="E407" s="16" t="s">
        <v>380</v>
      </c>
      <c r="F407" s="230">
        <v>55.82</v>
      </c>
      <c r="G407" s="35"/>
      <c r="H407" s="36"/>
    </row>
    <row r="408" s="2" customFormat="1" ht="16.8" customHeight="1">
      <c r="A408" s="35"/>
      <c r="B408" s="36"/>
      <c r="C408" s="225" t="s">
        <v>772</v>
      </c>
      <c r="D408" s="226" t="s">
        <v>772</v>
      </c>
      <c r="E408" s="227" t="s">
        <v>1</v>
      </c>
      <c r="F408" s="228">
        <v>96.670000000000002</v>
      </c>
      <c r="G408" s="35"/>
      <c r="H408" s="36"/>
    </row>
    <row r="409" s="2" customFormat="1" ht="16.8" customHeight="1">
      <c r="A409" s="35"/>
      <c r="B409" s="36"/>
      <c r="C409" s="229" t="s">
        <v>772</v>
      </c>
      <c r="D409" s="229" t="s">
        <v>773</v>
      </c>
      <c r="E409" s="16" t="s">
        <v>1</v>
      </c>
      <c r="F409" s="230">
        <v>96.670000000000002</v>
      </c>
      <c r="G409" s="35"/>
      <c r="H409" s="36"/>
    </row>
    <row r="410" s="2" customFormat="1" ht="16.8" customHeight="1">
      <c r="A410" s="35"/>
      <c r="B410" s="36"/>
      <c r="C410" s="225" t="s">
        <v>300</v>
      </c>
      <c r="D410" s="226" t="s">
        <v>300</v>
      </c>
      <c r="E410" s="227" t="s">
        <v>1</v>
      </c>
      <c r="F410" s="228">
        <v>1.5</v>
      </c>
      <c r="G410" s="35"/>
      <c r="H410" s="36"/>
    </row>
    <row r="411" s="2" customFormat="1" ht="16.8" customHeight="1">
      <c r="A411" s="35"/>
      <c r="B411" s="36"/>
      <c r="C411" s="229" t="s">
        <v>300</v>
      </c>
      <c r="D411" s="229" t="s">
        <v>744</v>
      </c>
      <c r="E411" s="16" t="s">
        <v>1</v>
      </c>
      <c r="F411" s="230">
        <v>1.5</v>
      </c>
      <c r="G411" s="35"/>
      <c r="H411" s="36"/>
    </row>
    <row r="412" s="2" customFormat="1" ht="16.8" customHeight="1">
      <c r="A412" s="35"/>
      <c r="B412" s="36"/>
      <c r="C412" s="231" t="s">
        <v>2255</v>
      </c>
      <c r="D412" s="35"/>
      <c r="E412" s="35"/>
      <c r="F412" s="35"/>
      <c r="G412" s="35"/>
      <c r="H412" s="36"/>
    </row>
    <row r="413" s="2" customFormat="1" ht="16.8" customHeight="1">
      <c r="A413" s="35"/>
      <c r="B413" s="36"/>
      <c r="C413" s="229" t="s">
        <v>775</v>
      </c>
      <c r="D413" s="229" t="s">
        <v>776</v>
      </c>
      <c r="E413" s="16" t="s">
        <v>380</v>
      </c>
      <c r="F413" s="230">
        <v>55.82</v>
      </c>
      <c r="G413" s="35"/>
      <c r="H413" s="36"/>
    </row>
    <row r="414" s="2" customFormat="1" ht="16.8" customHeight="1">
      <c r="A414" s="35"/>
      <c r="B414" s="36"/>
      <c r="C414" s="225" t="s">
        <v>301</v>
      </c>
      <c r="D414" s="226" t="s">
        <v>301</v>
      </c>
      <c r="E414" s="227" t="s">
        <v>1</v>
      </c>
      <c r="F414" s="228">
        <v>28.890000000000001</v>
      </c>
      <c r="G414" s="35"/>
      <c r="H414" s="36"/>
    </row>
    <row r="415" s="2" customFormat="1" ht="16.8" customHeight="1">
      <c r="A415" s="35"/>
      <c r="B415" s="36"/>
      <c r="C415" s="229" t="s">
        <v>301</v>
      </c>
      <c r="D415" s="229" t="s">
        <v>800</v>
      </c>
      <c r="E415" s="16" t="s">
        <v>1</v>
      </c>
      <c r="F415" s="230">
        <v>28.890000000000001</v>
      </c>
      <c r="G415" s="35"/>
      <c r="H415" s="36"/>
    </row>
    <row r="416" s="2" customFormat="1" ht="16.8" customHeight="1">
      <c r="A416" s="35"/>
      <c r="B416" s="36"/>
      <c r="C416" s="231" t="s">
        <v>2255</v>
      </c>
      <c r="D416" s="35"/>
      <c r="E416" s="35"/>
      <c r="F416" s="35"/>
      <c r="G416" s="35"/>
      <c r="H416" s="36"/>
    </row>
    <row r="417" s="2" customFormat="1" ht="16.8" customHeight="1">
      <c r="A417" s="35"/>
      <c r="B417" s="36"/>
      <c r="C417" s="229" t="s">
        <v>792</v>
      </c>
      <c r="D417" s="229" t="s">
        <v>793</v>
      </c>
      <c r="E417" s="16" t="s">
        <v>434</v>
      </c>
      <c r="F417" s="230">
        <v>94.269999999999996</v>
      </c>
      <c r="G417" s="35"/>
      <c r="H417" s="36"/>
    </row>
    <row r="418" s="2" customFormat="1" ht="16.8" customHeight="1">
      <c r="A418" s="35"/>
      <c r="B418" s="36"/>
      <c r="C418" s="225" t="s">
        <v>430</v>
      </c>
      <c r="D418" s="226" t="s">
        <v>430</v>
      </c>
      <c r="E418" s="227" t="s">
        <v>1</v>
      </c>
      <c r="F418" s="228">
        <v>213.56</v>
      </c>
      <c r="G418" s="35"/>
      <c r="H418" s="36"/>
    </row>
    <row r="419" s="2" customFormat="1" ht="16.8" customHeight="1">
      <c r="A419" s="35"/>
      <c r="B419" s="36"/>
      <c r="C419" s="229" t="s">
        <v>430</v>
      </c>
      <c r="D419" s="229" t="s">
        <v>431</v>
      </c>
      <c r="E419" s="16" t="s">
        <v>1</v>
      </c>
      <c r="F419" s="230">
        <v>213.56</v>
      </c>
      <c r="G419" s="35"/>
      <c r="H419" s="36"/>
    </row>
    <row r="420" s="2" customFormat="1" ht="16.8" customHeight="1">
      <c r="A420" s="35"/>
      <c r="B420" s="36"/>
      <c r="C420" s="225" t="s">
        <v>303</v>
      </c>
      <c r="D420" s="226" t="s">
        <v>303</v>
      </c>
      <c r="E420" s="227" t="s">
        <v>1</v>
      </c>
      <c r="F420" s="228">
        <v>19.858000000000001</v>
      </c>
      <c r="G420" s="35"/>
      <c r="H420" s="36"/>
    </row>
    <row r="421" s="2" customFormat="1" ht="16.8" customHeight="1">
      <c r="A421" s="35"/>
      <c r="B421" s="36"/>
      <c r="C421" s="229" t="s">
        <v>303</v>
      </c>
      <c r="D421" s="229" t="s">
        <v>831</v>
      </c>
      <c r="E421" s="16" t="s">
        <v>1</v>
      </c>
      <c r="F421" s="230">
        <v>19.858000000000001</v>
      </c>
      <c r="G421" s="35"/>
      <c r="H421" s="36"/>
    </row>
    <row r="422" s="2" customFormat="1" ht="16.8" customHeight="1">
      <c r="A422" s="35"/>
      <c r="B422" s="36"/>
      <c r="C422" s="231" t="s">
        <v>2255</v>
      </c>
      <c r="D422" s="35"/>
      <c r="E422" s="35"/>
      <c r="F422" s="35"/>
      <c r="G422" s="35"/>
      <c r="H422" s="36"/>
    </row>
    <row r="423" s="2" customFormat="1" ht="16.8" customHeight="1">
      <c r="A423" s="35"/>
      <c r="B423" s="36"/>
      <c r="C423" s="229" t="s">
        <v>822</v>
      </c>
      <c r="D423" s="229" t="s">
        <v>823</v>
      </c>
      <c r="E423" s="16" t="s">
        <v>495</v>
      </c>
      <c r="F423" s="230">
        <v>165.221</v>
      </c>
      <c r="G423" s="35"/>
      <c r="H423" s="36"/>
    </row>
    <row r="424" s="2" customFormat="1" ht="16.8" customHeight="1">
      <c r="A424" s="35"/>
      <c r="B424" s="36"/>
      <c r="C424" s="225" t="s">
        <v>305</v>
      </c>
      <c r="D424" s="226" t="s">
        <v>305</v>
      </c>
      <c r="E424" s="227" t="s">
        <v>1</v>
      </c>
      <c r="F424" s="228">
        <v>178.72499999999999</v>
      </c>
      <c r="G424" s="35"/>
      <c r="H424" s="36"/>
    </row>
    <row r="425" s="2" customFormat="1" ht="16.8" customHeight="1">
      <c r="A425" s="35"/>
      <c r="B425" s="36"/>
      <c r="C425" s="229" t="s">
        <v>305</v>
      </c>
      <c r="D425" s="229" t="s">
        <v>856</v>
      </c>
      <c r="E425" s="16" t="s">
        <v>1</v>
      </c>
      <c r="F425" s="230">
        <v>178.72499999999999</v>
      </c>
      <c r="G425" s="35"/>
      <c r="H425" s="36"/>
    </row>
    <row r="426" s="2" customFormat="1" ht="16.8" customHeight="1">
      <c r="A426" s="35"/>
      <c r="B426" s="36"/>
      <c r="C426" s="231" t="s">
        <v>2255</v>
      </c>
      <c r="D426" s="35"/>
      <c r="E426" s="35"/>
      <c r="F426" s="35"/>
      <c r="G426" s="35"/>
      <c r="H426" s="36"/>
    </row>
    <row r="427" s="2" customFormat="1" ht="16.8" customHeight="1">
      <c r="A427" s="35"/>
      <c r="B427" s="36"/>
      <c r="C427" s="229" t="s">
        <v>847</v>
      </c>
      <c r="D427" s="229" t="s">
        <v>848</v>
      </c>
      <c r="E427" s="16" t="s">
        <v>495</v>
      </c>
      <c r="F427" s="230">
        <v>1486.9870000000001</v>
      </c>
      <c r="G427" s="35"/>
      <c r="H427" s="36"/>
    </row>
    <row r="428" s="2" customFormat="1" ht="16.8" customHeight="1">
      <c r="A428" s="35"/>
      <c r="B428" s="36"/>
      <c r="C428" s="225" t="s">
        <v>882</v>
      </c>
      <c r="D428" s="226" t="s">
        <v>882</v>
      </c>
      <c r="E428" s="227" t="s">
        <v>1</v>
      </c>
      <c r="F428" s="228">
        <v>5.141</v>
      </c>
      <c r="G428" s="35"/>
      <c r="H428" s="36"/>
    </row>
    <row r="429" s="2" customFormat="1" ht="16.8" customHeight="1">
      <c r="A429" s="35"/>
      <c r="B429" s="36"/>
      <c r="C429" s="229" t="s">
        <v>882</v>
      </c>
      <c r="D429" s="229" t="s">
        <v>883</v>
      </c>
      <c r="E429" s="16" t="s">
        <v>1</v>
      </c>
      <c r="F429" s="230">
        <v>5.141</v>
      </c>
      <c r="G429" s="35"/>
      <c r="H429" s="36"/>
    </row>
    <row r="430" s="2" customFormat="1" ht="16.8" customHeight="1">
      <c r="A430" s="35"/>
      <c r="B430" s="36"/>
      <c r="C430" s="225" t="s">
        <v>894</v>
      </c>
      <c r="D430" s="226" t="s">
        <v>894</v>
      </c>
      <c r="E430" s="227" t="s">
        <v>1</v>
      </c>
      <c r="F430" s="228">
        <v>46.273000000000003</v>
      </c>
      <c r="G430" s="35"/>
      <c r="H430" s="36"/>
    </row>
    <row r="431" s="2" customFormat="1" ht="16.8" customHeight="1">
      <c r="A431" s="35"/>
      <c r="B431" s="36"/>
      <c r="C431" s="229" t="s">
        <v>894</v>
      </c>
      <c r="D431" s="229" t="s">
        <v>895</v>
      </c>
      <c r="E431" s="16" t="s">
        <v>1</v>
      </c>
      <c r="F431" s="230">
        <v>46.273000000000003</v>
      </c>
      <c r="G431" s="35"/>
      <c r="H431" s="36"/>
    </row>
    <row r="432" s="2" customFormat="1" ht="16.8" customHeight="1">
      <c r="A432" s="35"/>
      <c r="B432" s="36"/>
      <c r="C432" s="225" t="s">
        <v>307</v>
      </c>
      <c r="D432" s="226" t="s">
        <v>307</v>
      </c>
      <c r="E432" s="227" t="s">
        <v>1</v>
      </c>
      <c r="F432" s="228">
        <v>1.889</v>
      </c>
      <c r="G432" s="35"/>
      <c r="H432" s="36"/>
    </row>
    <row r="433" s="2" customFormat="1" ht="16.8" customHeight="1">
      <c r="A433" s="35"/>
      <c r="B433" s="36"/>
      <c r="C433" s="229" t="s">
        <v>307</v>
      </c>
      <c r="D433" s="229" t="s">
        <v>903</v>
      </c>
      <c r="E433" s="16" t="s">
        <v>1</v>
      </c>
      <c r="F433" s="230">
        <v>1.889</v>
      </c>
      <c r="G433" s="35"/>
      <c r="H433" s="36"/>
    </row>
    <row r="434" s="2" customFormat="1" ht="16.8" customHeight="1">
      <c r="A434" s="35"/>
      <c r="B434" s="36"/>
      <c r="C434" s="231" t="s">
        <v>2255</v>
      </c>
      <c r="D434" s="35"/>
      <c r="E434" s="35"/>
      <c r="F434" s="35"/>
      <c r="G434" s="35"/>
      <c r="H434" s="36"/>
    </row>
    <row r="435" s="2" customFormat="1">
      <c r="A435" s="35"/>
      <c r="B435" s="36"/>
      <c r="C435" s="229" t="s">
        <v>897</v>
      </c>
      <c r="D435" s="229" t="s">
        <v>898</v>
      </c>
      <c r="E435" s="16" t="s">
        <v>495</v>
      </c>
      <c r="F435" s="230">
        <v>13.502000000000001</v>
      </c>
      <c r="G435" s="35"/>
      <c r="H435" s="36"/>
    </row>
    <row r="436" s="2" customFormat="1" ht="16.8" customHeight="1">
      <c r="A436" s="35"/>
      <c r="B436" s="36"/>
      <c r="C436" s="225" t="s">
        <v>914</v>
      </c>
      <c r="D436" s="226" t="s">
        <v>914</v>
      </c>
      <c r="E436" s="227" t="s">
        <v>1</v>
      </c>
      <c r="F436" s="228">
        <v>7.5</v>
      </c>
      <c r="G436" s="35"/>
      <c r="H436" s="36"/>
    </row>
    <row r="437" s="2" customFormat="1" ht="16.8" customHeight="1">
      <c r="A437" s="35"/>
      <c r="B437" s="36"/>
      <c r="C437" s="229" t="s">
        <v>914</v>
      </c>
      <c r="D437" s="229" t="s">
        <v>915</v>
      </c>
      <c r="E437" s="16" t="s">
        <v>1</v>
      </c>
      <c r="F437" s="230">
        <v>7.5</v>
      </c>
      <c r="G437" s="35"/>
      <c r="H437" s="36"/>
    </row>
    <row r="438" s="2" customFormat="1" ht="16.8" customHeight="1">
      <c r="A438" s="35"/>
      <c r="B438" s="36"/>
      <c r="C438" s="225" t="s">
        <v>309</v>
      </c>
      <c r="D438" s="226" t="s">
        <v>309</v>
      </c>
      <c r="E438" s="227" t="s">
        <v>1</v>
      </c>
      <c r="F438" s="228">
        <v>19.858000000000001</v>
      </c>
      <c r="G438" s="35"/>
      <c r="H438" s="36"/>
    </row>
    <row r="439" s="2" customFormat="1" ht="16.8" customHeight="1">
      <c r="A439" s="35"/>
      <c r="B439" s="36"/>
      <c r="C439" s="229" t="s">
        <v>309</v>
      </c>
      <c r="D439" s="229" t="s">
        <v>831</v>
      </c>
      <c r="E439" s="16" t="s">
        <v>1</v>
      </c>
      <c r="F439" s="230">
        <v>19.858000000000001</v>
      </c>
      <c r="G439" s="35"/>
      <c r="H439" s="36"/>
    </row>
    <row r="440" s="2" customFormat="1" ht="16.8" customHeight="1">
      <c r="A440" s="35"/>
      <c r="B440" s="36"/>
      <c r="C440" s="231" t="s">
        <v>2255</v>
      </c>
      <c r="D440" s="35"/>
      <c r="E440" s="35"/>
      <c r="F440" s="35"/>
      <c r="G440" s="35"/>
      <c r="H440" s="36"/>
    </row>
    <row r="441" s="2" customFormat="1">
      <c r="A441" s="35"/>
      <c r="B441" s="36"/>
      <c r="C441" s="229" t="s">
        <v>917</v>
      </c>
      <c r="D441" s="229" t="s">
        <v>500</v>
      </c>
      <c r="E441" s="16" t="s">
        <v>495</v>
      </c>
      <c r="F441" s="230">
        <v>62.473999999999997</v>
      </c>
      <c r="G441" s="35"/>
      <c r="H441" s="36"/>
    </row>
    <row r="442" s="2" customFormat="1" ht="16.8" customHeight="1">
      <c r="A442" s="35"/>
      <c r="B442" s="36"/>
      <c r="C442" s="225" t="s">
        <v>310</v>
      </c>
      <c r="D442" s="226" t="s">
        <v>310</v>
      </c>
      <c r="E442" s="227" t="s">
        <v>1</v>
      </c>
      <c r="F442" s="228">
        <v>1.3660000000000001</v>
      </c>
      <c r="G442" s="35"/>
      <c r="H442" s="36"/>
    </row>
    <row r="443" s="2" customFormat="1">
      <c r="A443" s="35"/>
      <c r="B443" s="36"/>
      <c r="C443" s="229" t="s">
        <v>310</v>
      </c>
      <c r="D443" s="229" t="s">
        <v>834</v>
      </c>
      <c r="E443" s="16" t="s">
        <v>1</v>
      </c>
      <c r="F443" s="230">
        <v>1.3660000000000001</v>
      </c>
      <c r="G443" s="35"/>
      <c r="H443" s="36"/>
    </row>
    <row r="444" s="2" customFormat="1" ht="16.8" customHeight="1">
      <c r="A444" s="35"/>
      <c r="B444" s="36"/>
      <c r="C444" s="231" t="s">
        <v>2255</v>
      </c>
      <c r="D444" s="35"/>
      <c r="E444" s="35"/>
      <c r="F444" s="35"/>
      <c r="G444" s="35"/>
      <c r="H444" s="36"/>
    </row>
    <row r="445" s="2" customFormat="1">
      <c r="A445" s="35"/>
      <c r="B445" s="36"/>
      <c r="C445" s="229" t="s">
        <v>924</v>
      </c>
      <c r="D445" s="229" t="s">
        <v>925</v>
      </c>
      <c r="E445" s="16" t="s">
        <v>495</v>
      </c>
      <c r="F445" s="230">
        <v>81.745000000000005</v>
      </c>
      <c r="G445" s="35"/>
      <c r="H445" s="36"/>
    </row>
    <row r="446" s="2" customFormat="1" ht="16.8" customHeight="1">
      <c r="A446" s="35"/>
      <c r="B446" s="36"/>
      <c r="C446" s="225" t="s">
        <v>442</v>
      </c>
      <c r="D446" s="226" t="s">
        <v>442</v>
      </c>
      <c r="E446" s="227" t="s">
        <v>1</v>
      </c>
      <c r="F446" s="228">
        <v>31.329999999999998</v>
      </c>
      <c r="G446" s="35"/>
      <c r="H446" s="36"/>
    </row>
    <row r="447" s="2" customFormat="1" ht="16.8" customHeight="1">
      <c r="A447" s="35"/>
      <c r="B447" s="36"/>
      <c r="C447" s="229" t="s">
        <v>442</v>
      </c>
      <c r="D447" s="229" t="s">
        <v>443</v>
      </c>
      <c r="E447" s="16" t="s">
        <v>1</v>
      </c>
      <c r="F447" s="230">
        <v>31.329999999999998</v>
      </c>
      <c r="G447" s="35"/>
      <c r="H447" s="36"/>
    </row>
    <row r="448" s="2" customFormat="1" ht="16.8" customHeight="1">
      <c r="A448" s="35"/>
      <c r="B448" s="36"/>
      <c r="C448" s="225" t="s">
        <v>312</v>
      </c>
      <c r="D448" s="226" t="s">
        <v>312</v>
      </c>
      <c r="E448" s="227" t="s">
        <v>1</v>
      </c>
      <c r="F448" s="228">
        <v>22.571999999999999</v>
      </c>
      <c r="G448" s="35"/>
      <c r="H448" s="36"/>
    </row>
    <row r="449" s="2" customFormat="1" ht="16.8" customHeight="1">
      <c r="A449" s="35"/>
      <c r="B449" s="36"/>
      <c r="C449" s="229" t="s">
        <v>312</v>
      </c>
      <c r="D449" s="229" t="s">
        <v>454</v>
      </c>
      <c r="E449" s="16" t="s">
        <v>1</v>
      </c>
      <c r="F449" s="230">
        <v>22.571999999999999</v>
      </c>
      <c r="G449" s="35"/>
      <c r="H449" s="36"/>
    </row>
    <row r="450" s="2" customFormat="1" ht="16.8" customHeight="1">
      <c r="A450" s="35"/>
      <c r="B450" s="36"/>
      <c r="C450" s="231" t="s">
        <v>2255</v>
      </c>
      <c r="D450" s="35"/>
      <c r="E450" s="35"/>
      <c r="F450" s="35"/>
      <c r="G450" s="35"/>
      <c r="H450" s="36"/>
    </row>
    <row r="451" s="2" customFormat="1">
      <c r="A451" s="35"/>
      <c r="B451" s="36"/>
      <c r="C451" s="229" t="s">
        <v>444</v>
      </c>
      <c r="D451" s="229" t="s">
        <v>445</v>
      </c>
      <c r="E451" s="16" t="s">
        <v>446</v>
      </c>
      <c r="F451" s="230">
        <v>51.5</v>
      </c>
      <c r="G451" s="35"/>
      <c r="H451" s="36"/>
    </row>
    <row r="452" s="2" customFormat="1" ht="16.8" customHeight="1">
      <c r="A452" s="35"/>
      <c r="B452" s="36"/>
      <c r="C452" s="225" t="s">
        <v>314</v>
      </c>
      <c r="D452" s="226" t="s">
        <v>314</v>
      </c>
      <c r="E452" s="227" t="s">
        <v>1</v>
      </c>
      <c r="F452" s="228">
        <v>2.508</v>
      </c>
      <c r="G452" s="35"/>
      <c r="H452" s="36"/>
    </row>
    <row r="453" s="2" customFormat="1" ht="16.8" customHeight="1">
      <c r="A453" s="35"/>
      <c r="B453" s="36"/>
      <c r="C453" s="229" t="s">
        <v>314</v>
      </c>
      <c r="D453" s="229" t="s">
        <v>466</v>
      </c>
      <c r="E453" s="16" t="s">
        <v>1</v>
      </c>
      <c r="F453" s="230">
        <v>2.508</v>
      </c>
      <c r="G453" s="35"/>
      <c r="H453" s="36"/>
    </row>
    <row r="454" s="2" customFormat="1" ht="16.8" customHeight="1">
      <c r="A454" s="35"/>
      <c r="B454" s="36"/>
      <c r="C454" s="231" t="s">
        <v>2255</v>
      </c>
      <c r="D454" s="35"/>
      <c r="E454" s="35"/>
      <c r="F454" s="35"/>
      <c r="G454" s="35"/>
      <c r="H454" s="36"/>
    </row>
    <row r="455" s="2" customFormat="1">
      <c r="A455" s="35"/>
      <c r="B455" s="36"/>
      <c r="C455" s="229" t="s">
        <v>457</v>
      </c>
      <c r="D455" s="229" t="s">
        <v>458</v>
      </c>
      <c r="E455" s="16" t="s">
        <v>446</v>
      </c>
      <c r="F455" s="230">
        <v>5.7220000000000004</v>
      </c>
      <c r="G455" s="35"/>
      <c r="H455" s="36"/>
    </row>
    <row r="456" s="2" customFormat="1" ht="16.8" customHeight="1">
      <c r="A456" s="35"/>
      <c r="B456" s="36"/>
      <c r="C456" s="225" t="s">
        <v>391</v>
      </c>
      <c r="D456" s="226" t="s">
        <v>391</v>
      </c>
      <c r="E456" s="227" t="s">
        <v>1</v>
      </c>
      <c r="F456" s="228">
        <v>170.22999999999999</v>
      </c>
      <c r="G456" s="35"/>
      <c r="H456" s="36"/>
    </row>
    <row r="457" s="2" customFormat="1" ht="16.8" customHeight="1">
      <c r="A457" s="35"/>
      <c r="B457" s="36"/>
      <c r="C457" s="229" t="s">
        <v>391</v>
      </c>
      <c r="D457" s="229" t="s">
        <v>392</v>
      </c>
      <c r="E457" s="16" t="s">
        <v>1</v>
      </c>
      <c r="F457" s="230">
        <v>170.22999999999999</v>
      </c>
      <c r="G457" s="35"/>
      <c r="H457" s="36"/>
    </row>
    <row r="458" s="2" customFormat="1" ht="16.8" customHeight="1">
      <c r="A458" s="35"/>
      <c r="B458" s="36"/>
      <c r="C458" s="225" t="s">
        <v>316</v>
      </c>
      <c r="D458" s="226" t="s">
        <v>316</v>
      </c>
      <c r="E458" s="227" t="s">
        <v>1</v>
      </c>
      <c r="F458" s="228">
        <v>62.582000000000001</v>
      </c>
      <c r="G458" s="35"/>
      <c r="H458" s="36"/>
    </row>
    <row r="459" s="2" customFormat="1" ht="16.8" customHeight="1">
      <c r="A459" s="35"/>
      <c r="B459" s="36"/>
      <c r="C459" s="229" t="s">
        <v>316</v>
      </c>
      <c r="D459" s="229" t="s">
        <v>519</v>
      </c>
      <c r="E459" s="16" t="s">
        <v>1</v>
      </c>
      <c r="F459" s="230">
        <v>62.582000000000001</v>
      </c>
      <c r="G459" s="35"/>
      <c r="H459" s="36"/>
    </row>
    <row r="460" s="2" customFormat="1" ht="16.8" customHeight="1">
      <c r="A460" s="35"/>
      <c r="B460" s="36"/>
      <c r="C460" s="231" t="s">
        <v>2255</v>
      </c>
      <c r="D460" s="35"/>
      <c r="E460" s="35"/>
      <c r="F460" s="35"/>
      <c r="G460" s="35"/>
      <c r="H460" s="36"/>
    </row>
    <row r="461" s="2" customFormat="1" ht="16.8" customHeight="1">
      <c r="A461" s="35"/>
      <c r="B461" s="36"/>
      <c r="C461" s="229" t="s">
        <v>507</v>
      </c>
      <c r="D461" s="229" t="s">
        <v>508</v>
      </c>
      <c r="E461" s="16" t="s">
        <v>380</v>
      </c>
      <c r="F461" s="230">
        <v>340.77699999999999</v>
      </c>
      <c r="G461" s="35"/>
      <c r="H461" s="36"/>
    </row>
    <row r="462" s="2" customFormat="1" ht="16.8" customHeight="1">
      <c r="A462" s="35"/>
      <c r="B462" s="36"/>
      <c r="C462" s="225" t="s">
        <v>318</v>
      </c>
      <c r="D462" s="226" t="s">
        <v>318</v>
      </c>
      <c r="E462" s="227" t="s">
        <v>1</v>
      </c>
      <c r="F462" s="228">
        <v>17.34</v>
      </c>
      <c r="G462" s="35"/>
      <c r="H462" s="36"/>
    </row>
    <row r="463" s="2" customFormat="1" ht="16.8" customHeight="1">
      <c r="A463" s="35"/>
      <c r="B463" s="36"/>
      <c r="C463" s="229" t="s">
        <v>318</v>
      </c>
      <c r="D463" s="229" t="s">
        <v>402</v>
      </c>
      <c r="E463" s="16" t="s">
        <v>1</v>
      </c>
      <c r="F463" s="230">
        <v>17.34</v>
      </c>
      <c r="G463" s="35"/>
      <c r="H463" s="36"/>
    </row>
    <row r="464" s="2" customFormat="1" ht="16.8" customHeight="1">
      <c r="A464" s="35"/>
      <c r="B464" s="36"/>
      <c r="C464" s="231" t="s">
        <v>2255</v>
      </c>
      <c r="D464" s="35"/>
      <c r="E464" s="35"/>
      <c r="F464" s="35"/>
      <c r="G464" s="35"/>
      <c r="H464" s="36"/>
    </row>
    <row r="465" s="2" customFormat="1" ht="16.8" customHeight="1">
      <c r="A465" s="35"/>
      <c r="B465" s="36"/>
      <c r="C465" s="229" t="s">
        <v>393</v>
      </c>
      <c r="D465" s="229" t="s">
        <v>394</v>
      </c>
      <c r="E465" s="16" t="s">
        <v>380</v>
      </c>
      <c r="F465" s="230">
        <v>116.11</v>
      </c>
      <c r="G465" s="35"/>
      <c r="H465" s="36"/>
    </row>
    <row r="466" s="2" customFormat="1" ht="16.8" customHeight="1">
      <c r="A466" s="35"/>
      <c r="B466" s="36"/>
      <c r="C466" s="225" t="s">
        <v>319</v>
      </c>
      <c r="D466" s="226" t="s">
        <v>319</v>
      </c>
      <c r="E466" s="227" t="s">
        <v>1</v>
      </c>
      <c r="F466" s="228">
        <v>128.12200000000001</v>
      </c>
      <c r="G466" s="35"/>
      <c r="H466" s="36"/>
    </row>
    <row r="467" s="2" customFormat="1" ht="16.8" customHeight="1">
      <c r="A467" s="35"/>
      <c r="B467" s="36"/>
      <c r="C467" s="229" t="s">
        <v>319</v>
      </c>
      <c r="D467" s="229" t="s">
        <v>632</v>
      </c>
      <c r="E467" s="16" t="s">
        <v>1</v>
      </c>
      <c r="F467" s="230">
        <v>128.12200000000001</v>
      </c>
      <c r="G467" s="35"/>
      <c r="H467" s="36"/>
    </row>
    <row r="468" s="2" customFormat="1" ht="16.8" customHeight="1">
      <c r="A468" s="35"/>
      <c r="B468" s="36"/>
      <c r="C468" s="231" t="s">
        <v>2255</v>
      </c>
      <c r="D468" s="35"/>
      <c r="E468" s="35"/>
      <c r="F468" s="35"/>
      <c r="G468" s="35"/>
      <c r="H468" s="36"/>
    </row>
    <row r="469" s="2" customFormat="1" ht="16.8" customHeight="1">
      <c r="A469" s="35"/>
      <c r="B469" s="36"/>
      <c r="C469" s="229" t="s">
        <v>623</v>
      </c>
      <c r="D469" s="229" t="s">
        <v>624</v>
      </c>
      <c r="E469" s="16" t="s">
        <v>380</v>
      </c>
      <c r="F469" s="230">
        <v>706.67700000000002</v>
      </c>
      <c r="G469" s="35"/>
      <c r="H469" s="36"/>
    </row>
    <row r="470" s="2" customFormat="1" ht="16.8" customHeight="1">
      <c r="A470" s="35"/>
      <c r="B470" s="36"/>
      <c r="C470" s="225" t="s">
        <v>321</v>
      </c>
      <c r="D470" s="226" t="s">
        <v>321</v>
      </c>
      <c r="E470" s="227" t="s">
        <v>1</v>
      </c>
      <c r="F470" s="228">
        <v>65.540000000000006</v>
      </c>
      <c r="G470" s="35"/>
      <c r="H470" s="36"/>
    </row>
    <row r="471" s="2" customFormat="1" ht="16.8" customHeight="1">
      <c r="A471" s="35"/>
      <c r="B471" s="36"/>
      <c r="C471" s="229" t="s">
        <v>321</v>
      </c>
      <c r="D471" s="229" t="s">
        <v>643</v>
      </c>
      <c r="E471" s="16" t="s">
        <v>1</v>
      </c>
      <c r="F471" s="230">
        <v>65.540000000000006</v>
      </c>
      <c r="G471" s="35"/>
      <c r="H471" s="36"/>
    </row>
    <row r="472" s="2" customFormat="1" ht="16.8" customHeight="1">
      <c r="A472" s="35"/>
      <c r="B472" s="36"/>
      <c r="C472" s="231" t="s">
        <v>2255</v>
      </c>
      <c r="D472" s="35"/>
      <c r="E472" s="35"/>
      <c r="F472" s="35"/>
      <c r="G472" s="35"/>
      <c r="H472" s="36"/>
    </row>
    <row r="473" s="2" customFormat="1" ht="16.8" customHeight="1">
      <c r="A473" s="35"/>
      <c r="B473" s="36"/>
      <c r="C473" s="229" t="s">
        <v>636</v>
      </c>
      <c r="D473" s="229" t="s">
        <v>637</v>
      </c>
      <c r="E473" s="16" t="s">
        <v>380</v>
      </c>
      <c r="F473" s="230">
        <v>358.58999999999997</v>
      </c>
      <c r="G473" s="35"/>
      <c r="H473" s="36"/>
    </row>
    <row r="474" s="2" customFormat="1" ht="16.8" customHeight="1">
      <c r="A474" s="35"/>
      <c r="B474" s="36"/>
      <c r="C474" s="225" t="s">
        <v>323</v>
      </c>
      <c r="D474" s="226" t="s">
        <v>323</v>
      </c>
      <c r="E474" s="227" t="s">
        <v>1</v>
      </c>
      <c r="F474" s="228">
        <v>62.582000000000001</v>
      </c>
      <c r="G474" s="35"/>
      <c r="H474" s="36"/>
    </row>
    <row r="475" s="2" customFormat="1" ht="16.8" customHeight="1">
      <c r="A475" s="35"/>
      <c r="B475" s="36"/>
      <c r="C475" s="229" t="s">
        <v>323</v>
      </c>
      <c r="D475" s="229" t="s">
        <v>519</v>
      </c>
      <c r="E475" s="16" t="s">
        <v>1</v>
      </c>
      <c r="F475" s="230">
        <v>62.582000000000001</v>
      </c>
      <c r="G475" s="35"/>
      <c r="H475" s="36"/>
    </row>
    <row r="476" s="2" customFormat="1" ht="16.8" customHeight="1">
      <c r="A476" s="35"/>
      <c r="B476" s="36"/>
      <c r="C476" s="231" t="s">
        <v>2255</v>
      </c>
      <c r="D476" s="35"/>
      <c r="E476" s="35"/>
      <c r="F476" s="35"/>
      <c r="G476" s="35"/>
      <c r="H476" s="36"/>
    </row>
    <row r="477" s="2" customFormat="1" ht="16.8" customHeight="1">
      <c r="A477" s="35"/>
      <c r="B477" s="36"/>
      <c r="C477" s="229" t="s">
        <v>647</v>
      </c>
      <c r="D477" s="229" t="s">
        <v>648</v>
      </c>
      <c r="E477" s="16" t="s">
        <v>380</v>
      </c>
      <c r="F477" s="230">
        <v>348.08699999999999</v>
      </c>
      <c r="G477" s="35"/>
      <c r="H477" s="36"/>
    </row>
    <row r="478" s="2" customFormat="1" ht="16.8" customHeight="1">
      <c r="A478" s="35"/>
      <c r="B478" s="36"/>
      <c r="C478" s="225" t="s">
        <v>745</v>
      </c>
      <c r="D478" s="226" t="s">
        <v>745</v>
      </c>
      <c r="E478" s="227" t="s">
        <v>1</v>
      </c>
      <c r="F478" s="228">
        <v>55.82</v>
      </c>
      <c r="G478" s="35"/>
      <c r="H478" s="36"/>
    </row>
    <row r="479" s="2" customFormat="1" ht="16.8" customHeight="1">
      <c r="A479" s="35"/>
      <c r="B479" s="36"/>
      <c r="C479" s="229" t="s">
        <v>745</v>
      </c>
      <c r="D479" s="229" t="s">
        <v>746</v>
      </c>
      <c r="E479" s="16" t="s">
        <v>1</v>
      </c>
      <c r="F479" s="230">
        <v>55.82</v>
      </c>
      <c r="G479" s="35"/>
      <c r="H479" s="36"/>
    </row>
    <row r="480" s="2" customFormat="1" ht="16.8" customHeight="1">
      <c r="A480" s="35"/>
      <c r="B480" s="36"/>
      <c r="C480" s="225" t="s">
        <v>763</v>
      </c>
      <c r="D480" s="226" t="s">
        <v>763</v>
      </c>
      <c r="E480" s="227" t="s">
        <v>1</v>
      </c>
      <c r="F480" s="228">
        <v>55.82</v>
      </c>
      <c r="G480" s="35"/>
      <c r="H480" s="36"/>
    </row>
    <row r="481" s="2" customFormat="1" ht="16.8" customHeight="1">
      <c r="A481" s="35"/>
      <c r="B481" s="36"/>
      <c r="C481" s="229" t="s">
        <v>763</v>
      </c>
      <c r="D481" s="229" t="s">
        <v>764</v>
      </c>
      <c r="E481" s="16" t="s">
        <v>1</v>
      </c>
      <c r="F481" s="230">
        <v>55.82</v>
      </c>
      <c r="G481" s="35"/>
      <c r="H481" s="36"/>
    </row>
    <row r="482" s="2" customFormat="1" ht="16.8" customHeight="1">
      <c r="A482" s="35"/>
      <c r="B482" s="36"/>
      <c r="C482" s="225" t="s">
        <v>781</v>
      </c>
      <c r="D482" s="226" t="s">
        <v>781</v>
      </c>
      <c r="E482" s="227" t="s">
        <v>1</v>
      </c>
      <c r="F482" s="228">
        <v>55.82</v>
      </c>
      <c r="G482" s="35"/>
      <c r="H482" s="36"/>
    </row>
    <row r="483" s="2" customFormat="1" ht="16.8" customHeight="1">
      <c r="A483" s="35"/>
      <c r="B483" s="36"/>
      <c r="C483" s="229" t="s">
        <v>781</v>
      </c>
      <c r="D483" s="229" t="s">
        <v>782</v>
      </c>
      <c r="E483" s="16" t="s">
        <v>1</v>
      </c>
      <c r="F483" s="230">
        <v>55.82</v>
      </c>
      <c r="G483" s="35"/>
      <c r="H483" s="36"/>
    </row>
    <row r="484" s="2" customFormat="1" ht="16.8" customHeight="1">
      <c r="A484" s="35"/>
      <c r="B484" s="36"/>
      <c r="C484" s="225" t="s">
        <v>801</v>
      </c>
      <c r="D484" s="226" t="s">
        <v>801</v>
      </c>
      <c r="E484" s="227" t="s">
        <v>1</v>
      </c>
      <c r="F484" s="228">
        <v>94.269999999999996</v>
      </c>
      <c r="G484" s="35"/>
      <c r="H484" s="36"/>
    </row>
    <row r="485" s="2" customFormat="1" ht="16.8" customHeight="1">
      <c r="A485" s="35"/>
      <c r="B485" s="36"/>
      <c r="C485" s="229" t="s">
        <v>801</v>
      </c>
      <c r="D485" s="229" t="s">
        <v>802</v>
      </c>
      <c r="E485" s="16" t="s">
        <v>1</v>
      </c>
      <c r="F485" s="230">
        <v>94.269999999999996</v>
      </c>
      <c r="G485" s="35"/>
      <c r="H485" s="36"/>
    </row>
    <row r="486" s="2" customFormat="1" ht="16.8" customHeight="1">
      <c r="A486" s="35"/>
      <c r="B486" s="36"/>
      <c r="C486" s="225" t="s">
        <v>324</v>
      </c>
      <c r="D486" s="226" t="s">
        <v>324</v>
      </c>
      <c r="E486" s="227" t="s">
        <v>1</v>
      </c>
      <c r="F486" s="228">
        <v>2.4689999999999999</v>
      </c>
      <c r="G486" s="35"/>
      <c r="H486" s="36"/>
    </row>
    <row r="487" s="2" customFormat="1" ht="16.8" customHeight="1">
      <c r="A487" s="35"/>
      <c r="B487" s="36"/>
      <c r="C487" s="229" t="s">
        <v>324</v>
      </c>
      <c r="D487" s="229" t="s">
        <v>832</v>
      </c>
      <c r="E487" s="16" t="s">
        <v>1</v>
      </c>
      <c r="F487" s="230">
        <v>2.4689999999999999</v>
      </c>
      <c r="G487" s="35"/>
      <c r="H487" s="36"/>
    </row>
    <row r="488" s="2" customFormat="1" ht="16.8" customHeight="1">
      <c r="A488" s="35"/>
      <c r="B488" s="36"/>
      <c r="C488" s="231" t="s">
        <v>2255</v>
      </c>
      <c r="D488" s="35"/>
      <c r="E488" s="35"/>
      <c r="F488" s="35"/>
      <c r="G488" s="35"/>
      <c r="H488" s="36"/>
    </row>
    <row r="489" s="2" customFormat="1" ht="16.8" customHeight="1">
      <c r="A489" s="35"/>
      <c r="B489" s="36"/>
      <c r="C489" s="229" t="s">
        <v>822</v>
      </c>
      <c r="D489" s="229" t="s">
        <v>823</v>
      </c>
      <c r="E489" s="16" t="s">
        <v>495</v>
      </c>
      <c r="F489" s="230">
        <v>165.221</v>
      </c>
      <c r="G489" s="35"/>
      <c r="H489" s="36"/>
    </row>
    <row r="490" s="2" customFormat="1" ht="16.8" customHeight="1">
      <c r="A490" s="35"/>
      <c r="B490" s="36"/>
      <c r="C490" s="225" t="s">
        <v>326</v>
      </c>
      <c r="D490" s="226" t="s">
        <v>326</v>
      </c>
      <c r="E490" s="227" t="s">
        <v>1</v>
      </c>
      <c r="F490" s="228">
        <v>22.222000000000001</v>
      </c>
      <c r="G490" s="35"/>
      <c r="H490" s="36"/>
    </row>
    <row r="491" s="2" customFormat="1" ht="16.8" customHeight="1">
      <c r="A491" s="35"/>
      <c r="B491" s="36"/>
      <c r="C491" s="229" t="s">
        <v>326</v>
      </c>
      <c r="D491" s="229" t="s">
        <v>857</v>
      </c>
      <c r="E491" s="16" t="s">
        <v>1</v>
      </c>
      <c r="F491" s="230">
        <v>22.222000000000001</v>
      </c>
      <c r="G491" s="35"/>
      <c r="H491" s="36"/>
    </row>
    <row r="492" s="2" customFormat="1" ht="16.8" customHeight="1">
      <c r="A492" s="35"/>
      <c r="B492" s="36"/>
      <c r="C492" s="231" t="s">
        <v>2255</v>
      </c>
      <c r="D492" s="35"/>
      <c r="E492" s="35"/>
      <c r="F492" s="35"/>
      <c r="G492" s="35"/>
      <c r="H492" s="36"/>
    </row>
    <row r="493" s="2" customFormat="1" ht="16.8" customHeight="1">
      <c r="A493" s="35"/>
      <c r="B493" s="36"/>
      <c r="C493" s="229" t="s">
        <v>847</v>
      </c>
      <c r="D493" s="229" t="s">
        <v>848</v>
      </c>
      <c r="E493" s="16" t="s">
        <v>495</v>
      </c>
      <c r="F493" s="230">
        <v>1486.9870000000001</v>
      </c>
      <c r="G493" s="35"/>
      <c r="H493" s="36"/>
    </row>
    <row r="494" s="2" customFormat="1" ht="16.8" customHeight="1">
      <c r="A494" s="35"/>
      <c r="B494" s="36"/>
      <c r="C494" s="225" t="s">
        <v>328</v>
      </c>
      <c r="D494" s="226" t="s">
        <v>328</v>
      </c>
      <c r="E494" s="227" t="s">
        <v>1</v>
      </c>
      <c r="F494" s="228">
        <v>1.889</v>
      </c>
      <c r="G494" s="35"/>
      <c r="H494" s="36"/>
    </row>
    <row r="495" s="2" customFormat="1" ht="16.8" customHeight="1">
      <c r="A495" s="35"/>
      <c r="B495" s="36"/>
      <c r="C495" s="229" t="s">
        <v>328</v>
      </c>
      <c r="D495" s="229" t="s">
        <v>904</v>
      </c>
      <c r="E495" s="16" t="s">
        <v>1</v>
      </c>
      <c r="F495" s="230">
        <v>1.889</v>
      </c>
      <c r="G495" s="35"/>
      <c r="H495" s="36"/>
    </row>
    <row r="496" s="2" customFormat="1" ht="16.8" customHeight="1">
      <c r="A496" s="35"/>
      <c r="B496" s="36"/>
      <c r="C496" s="231" t="s">
        <v>2255</v>
      </c>
      <c r="D496" s="35"/>
      <c r="E496" s="35"/>
      <c r="F496" s="35"/>
      <c r="G496" s="35"/>
      <c r="H496" s="36"/>
    </row>
    <row r="497" s="2" customFormat="1">
      <c r="A497" s="35"/>
      <c r="B497" s="36"/>
      <c r="C497" s="229" t="s">
        <v>897</v>
      </c>
      <c r="D497" s="229" t="s">
        <v>898</v>
      </c>
      <c r="E497" s="16" t="s">
        <v>495</v>
      </c>
      <c r="F497" s="230">
        <v>13.502000000000001</v>
      </c>
      <c r="G497" s="35"/>
      <c r="H497" s="36"/>
    </row>
    <row r="498" s="2" customFormat="1" ht="16.8" customHeight="1">
      <c r="A498" s="35"/>
      <c r="B498" s="36"/>
      <c r="C498" s="225" t="s">
        <v>921</v>
      </c>
      <c r="D498" s="226" t="s">
        <v>921</v>
      </c>
      <c r="E498" s="227" t="s">
        <v>1</v>
      </c>
      <c r="F498" s="228">
        <v>62.473999999999997</v>
      </c>
      <c r="G498" s="35"/>
      <c r="H498" s="36"/>
    </row>
    <row r="499" s="2" customFormat="1" ht="16.8" customHeight="1">
      <c r="A499" s="35"/>
      <c r="B499" s="36"/>
      <c r="C499" s="229" t="s">
        <v>921</v>
      </c>
      <c r="D499" s="229" t="s">
        <v>922</v>
      </c>
      <c r="E499" s="16" t="s">
        <v>1</v>
      </c>
      <c r="F499" s="230">
        <v>62.473999999999997</v>
      </c>
      <c r="G499" s="35"/>
      <c r="H499" s="36"/>
    </row>
    <row r="500" s="2" customFormat="1" ht="16.8" customHeight="1">
      <c r="A500" s="35"/>
      <c r="B500" s="36"/>
      <c r="C500" s="225" t="s">
        <v>329</v>
      </c>
      <c r="D500" s="226" t="s">
        <v>329</v>
      </c>
      <c r="E500" s="227" t="s">
        <v>1</v>
      </c>
      <c r="F500" s="228">
        <v>1.5609999999999999</v>
      </c>
      <c r="G500" s="35"/>
      <c r="H500" s="36"/>
    </row>
    <row r="501" s="2" customFormat="1">
      <c r="A501" s="35"/>
      <c r="B501" s="36"/>
      <c r="C501" s="229" t="s">
        <v>329</v>
      </c>
      <c r="D501" s="229" t="s">
        <v>835</v>
      </c>
      <c r="E501" s="16" t="s">
        <v>1</v>
      </c>
      <c r="F501" s="230">
        <v>1.5609999999999999</v>
      </c>
      <c r="G501" s="35"/>
      <c r="H501" s="36"/>
    </row>
    <row r="502" s="2" customFormat="1" ht="16.8" customHeight="1">
      <c r="A502" s="35"/>
      <c r="B502" s="36"/>
      <c r="C502" s="231" t="s">
        <v>2255</v>
      </c>
      <c r="D502" s="35"/>
      <c r="E502" s="35"/>
      <c r="F502" s="35"/>
      <c r="G502" s="35"/>
      <c r="H502" s="36"/>
    </row>
    <row r="503" s="2" customFormat="1">
      <c r="A503" s="35"/>
      <c r="B503" s="36"/>
      <c r="C503" s="229" t="s">
        <v>924</v>
      </c>
      <c r="D503" s="229" t="s">
        <v>925</v>
      </c>
      <c r="E503" s="16" t="s">
        <v>495</v>
      </c>
      <c r="F503" s="230">
        <v>81.745000000000005</v>
      </c>
      <c r="G503" s="35"/>
      <c r="H503" s="36"/>
    </row>
    <row r="504" s="2" customFormat="1" ht="16.8" customHeight="1">
      <c r="A504" s="35"/>
      <c r="B504" s="36"/>
      <c r="C504" s="225" t="s">
        <v>455</v>
      </c>
      <c r="D504" s="226" t="s">
        <v>455</v>
      </c>
      <c r="E504" s="227" t="s">
        <v>1</v>
      </c>
      <c r="F504" s="228">
        <v>51.5</v>
      </c>
      <c r="G504" s="35"/>
      <c r="H504" s="36"/>
    </row>
    <row r="505" s="2" customFormat="1" ht="16.8" customHeight="1">
      <c r="A505" s="35"/>
      <c r="B505" s="36"/>
      <c r="C505" s="229" t="s">
        <v>455</v>
      </c>
      <c r="D505" s="229" t="s">
        <v>456</v>
      </c>
      <c r="E505" s="16" t="s">
        <v>1</v>
      </c>
      <c r="F505" s="230">
        <v>51.5</v>
      </c>
      <c r="G505" s="35"/>
      <c r="H505" s="36"/>
    </row>
    <row r="506" s="2" customFormat="1" ht="16.8" customHeight="1">
      <c r="A506" s="35"/>
      <c r="B506" s="36"/>
      <c r="C506" s="225" t="s">
        <v>467</v>
      </c>
      <c r="D506" s="226" t="s">
        <v>467</v>
      </c>
      <c r="E506" s="227" t="s">
        <v>1</v>
      </c>
      <c r="F506" s="228">
        <v>5.7220000000000004</v>
      </c>
      <c r="G506" s="35"/>
      <c r="H506" s="36"/>
    </row>
    <row r="507" s="2" customFormat="1" ht="16.8" customHeight="1">
      <c r="A507" s="35"/>
      <c r="B507" s="36"/>
      <c r="C507" s="229" t="s">
        <v>467</v>
      </c>
      <c r="D507" s="229" t="s">
        <v>468</v>
      </c>
      <c r="E507" s="16" t="s">
        <v>1</v>
      </c>
      <c r="F507" s="230">
        <v>5.7220000000000004</v>
      </c>
      <c r="G507" s="35"/>
      <c r="H507" s="36"/>
    </row>
    <row r="508" s="2" customFormat="1" ht="16.8" customHeight="1">
      <c r="A508" s="35"/>
      <c r="B508" s="36"/>
      <c r="C508" s="225" t="s">
        <v>520</v>
      </c>
      <c r="D508" s="226" t="s">
        <v>520</v>
      </c>
      <c r="E508" s="227" t="s">
        <v>1</v>
      </c>
      <c r="F508" s="228">
        <v>340.77699999999999</v>
      </c>
      <c r="G508" s="35"/>
      <c r="H508" s="36"/>
    </row>
    <row r="509" s="2" customFormat="1" ht="16.8" customHeight="1">
      <c r="A509" s="35"/>
      <c r="B509" s="36"/>
      <c r="C509" s="229" t="s">
        <v>520</v>
      </c>
      <c r="D509" s="229" t="s">
        <v>521</v>
      </c>
      <c r="E509" s="16" t="s">
        <v>1</v>
      </c>
      <c r="F509" s="230">
        <v>340.77699999999999</v>
      </c>
      <c r="G509" s="35"/>
      <c r="H509" s="36"/>
    </row>
    <row r="510" s="2" customFormat="1" ht="16.8" customHeight="1">
      <c r="A510" s="35"/>
      <c r="B510" s="36"/>
      <c r="C510" s="225" t="s">
        <v>403</v>
      </c>
      <c r="D510" s="226" t="s">
        <v>403</v>
      </c>
      <c r="E510" s="227" t="s">
        <v>1</v>
      </c>
      <c r="F510" s="228">
        <v>116.11</v>
      </c>
      <c r="G510" s="35"/>
      <c r="H510" s="36"/>
    </row>
    <row r="511" s="2" customFormat="1" ht="16.8" customHeight="1">
      <c r="A511" s="35"/>
      <c r="B511" s="36"/>
      <c r="C511" s="229" t="s">
        <v>403</v>
      </c>
      <c r="D511" s="229" t="s">
        <v>404</v>
      </c>
      <c r="E511" s="16" t="s">
        <v>1</v>
      </c>
      <c r="F511" s="230">
        <v>116.11</v>
      </c>
      <c r="G511" s="35"/>
      <c r="H511" s="36"/>
    </row>
    <row r="512" s="2" customFormat="1" ht="16.8" customHeight="1">
      <c r="A512" s="35"/>
      <c r="B512" s="36"/>
      <c r="C512" s="225" t="s">
        <v>633</v>
      </c>
      <c r="D512" s="226" t="s">
        <v>633</v>
      </c>
      <c r="E512" s="227" t="s">
        <v>1</v>
      </c>
      <c r="F512" s="228">
        <v>706.67700000000002</v>
      </c>
      <c r="G512" s="35"/>
      <c r="H512" s="36"/>
    </row>
    <row r="513" s="2" customFormat="1" ht="16.8" customHeight="1">
      <c r="A513" s="35"/>
      <c r="B513" s="36"/>
      <c r="C513" s="229" t="s">
        <v>633</v>
      </c>
      <c r="D513" s="229" t="s">
        <v>634</v>
      </c>
      <c r="E513" s="16" t="s">
        <v>1</v>
      </c>
      <c r="F513" s="230">
        <v>706.67700000000002</v>
      </c>
      <c r="G513" s="35"/>
      <c r="H513" s="36"/>
    </row>
    <row r="514" s="2" customFormat="1" ht="16.8" customHeight="1">
      <c r="A514" s="35"/>
      <c r="B514" s="36"/>
      <c r="C514" s="225" t="s">
        <v>644</v>
      </c>
      <c r="D514" s="226" t="s">
        <v>644</v>
      </c>
      <c r="E514" s="227" t="s">
        <v>1</v>
      </c>
      <c r="F514" s="228">
        <v>358.58999999999997</v>
      </c>
      <c r="G514" s="35"/>
      <c r="H514" s="36"/>
    </row>
    <row r="515" s="2" customFormat="1" ht="16.8" customHeight="1">
      <c r="A515" s="35"/>
      <c r="B515" s="36"/>
      <c r="C515" s="229" t="s">
        <v>644</v>
      </c>
      <c r="D515" s="229" t="s">
        <v>645</v>
      </c>
      <c r="E515" s="16" t="s">
        <v>1</v>
      </c>
      <c r="F515" s="230">
        <v>358.58999999999997</v>
      </c>
      <c r="G515" s="35"/>
      <c r="H515" s="36"/>
    </row>
    <row r="516" s="2" customFormat="1" ht="16.8" customHeight="1">
      <c r="A516" s="35"/>
      <c r="B516" s="36"/>
      <c r="C516" s="225" t="s">
        <v>653</v>
      </c>
      <c r="D516" s="226" t="s">
        <v>653</v>
      </c>
      <c r="E516" s="227" t="s">
        <v>1</v>
      </c>
      <c r="F516" s="228">
        <v>348.08699999999999</v>
      </c>
      <c r="G516" s="35"/>
      <c r="H516" s="36"/>
    </row>
    <row r="517" s="2" customFormat="1" ht="16.8" customHeight="1">
      <c r="A517" s="35"/>
      <c r="B517" s="36"/>
      <c r="C517" s="229" t="s">
        <v>653</v>
      </c>
      <c r="D517" s="229" t="s">
        <v>654</v>
      </c>
      <c r="E517" s="16" t="s">
        <v>1</v>
      </c>
      <c r="F517" s="230">
        <v>348.08699999999999</v>
      </c>
      <c r="G517" s="35"/>
      <c r="H517" s="36"/>
    </row>
    <row r="518" s="2" customFormat="1" ht="16.8" customHeight="1">
      <c r="A518" s="35"/>
      <c r="B518" s="36"/>
      <c r="C518" s="225" t="s">
        <v>331</v>
      </c>
      <c r="D518" s="226" t="s">
        <v>331</v>
      </c>
      <c r="E518" s="227" t="s">
        <v>1</v>
      </c>
      <c r="F518" s="228">
        <v>2.8809999999999998</v>
      </c>
      <c r="G518" s="35"/>
      <c r="H518" s="36"/>
    </row>
    <row r="519" s="2" customFormat="1" ht="16.8" customHeight="1">
      <c r="A519" s="35"/>
      <c r="B519" s="36"/>
      <c r="C519" s="229" t="s">
        <v>331</v>
      </c>
      <c r="D519" s="229" t="s">
        <v>833</v>
      </c>
      <c r="E519" s="16" t="s">
        <v>1</v>
      </c>
      <c r="F519" s="230">
        <v>2.8809999999999998</v>
      </c>
      <c r="G519" s="35"/>
      <c r="H519" s="36"/>
    </row>
    <row r="520" s="2" customFormat="1" ht="16.8" customHeight="1">
      <c r="A520" s="35"/>
      <c r="B520" s="36"/>
      <c r="C520" s="231" t="s">
        <v>2255</v>
      </c>
      <c r="D520" s="35"/>
      <c r="E520" s="35"/>
      <c r="F520" s="35"/>
      <c r="G520" s="35"/>
      <c r="H520" s="36"/>
    </row>
    <row r="521" s="2" customFormat="1" ht="16.8" customHeight="1">
      <c r="A521" s="35"/>
      <c r="B521" s="36"/>
      <c r="C521" s="229" t="s">
        <v>822</v>
      </c>
      <c r="D521" s="229" t="s">
        <v>823</v>
      </c>
      <c r="E521" s="16" t="s">
        <v>495</v>
      </c>
      <c r="F521" s="230">
        <v>165.221</v>
      </c>
      <c r="G521" s="35"/>
      <c r="H521" s="36"/>
    </row>
    <row r="522" s="2" customFormat="1" ht="16.8" customHeight="1">
      <c r="A522" s="35"/>
      <c r="B522" s="36"/>
      <c r="C522" s="225" t="s">
        <v>332</v>
      </c>
      <c r="D522" s="226" t="s">
        <v>332</v>
      </c>
      <c r="E522" s="227" t="s">
        <v>1</v>
      </c>
      <c r="F522" s="228">
        <v>25.925999999999998</v>
      </c>
      <c r="G522" s="35"/>
      <c r="H522" s="36"/>
    </row>
    <row r="523" s="2" customFormat="1" ht="16.8" customHeight="1">
      <c r="A523" s="35"/>
      <c r="B523" s="36"/>
      <c r="C523" s="229" t="s">
        <v>332</v>
      </c>
      <c r="D523" s="229" t="s">
        <v>858</v>
      </c>
      <c r="E523" s="16" t="s">
        <v>1</v>
      </c>
      <c r="F523" s="230">
        <v>25.925999999999998</v>
      </c>
      <c r="G523" s="35"/>
      <c r="H523" s="36"/>
    </row>
    <row r="524" s="2" customFormat="1" ht="16.8" customHeight="1">
      <c r="A524" s="35"/>
      <c r="B524" s="36"/>
      <c r="C524" s="231" t="s">
        <v>2255</v>
      </c>
      <c r="D524" s="35"/>
      <c r="E524" s="35"/>
      <c r="F524" s="35"/>
      <c r="G524" s="35"/>
      <c r="H524" s="36"/>
    </row>
    <row r="525" s="2" customFormat="1" ht="16.8" customHeight="1">
      <c r="A525" s="35"/>
      <c r="B525" s="36"/>
      <c r="C525" s="229" t="s">
        <v>847</v>
      </c>
      <c r="D525" s="229" t="s">
        <v>848</v>
      </c>
      <c r="E525" s="16" t="s">
        <v>495</v>
      </c>
      <c r="F525" s="230">
        <v>1486.9870000000001</v>
      </c>
      <c r="G525" s="35"/>
      <c r="H525" s="36"/>
    </row>
    <row r="526" s="2" customFormat="1" ht="16.8" customHeight="1">
      <c r="A526" s="35"/>
      <c r="B526" s="36"/>
      <c r="C526" s="225" t="s">
        <v>905</v>
      </c>
      <c r="D526" s="226" t="s">
        <v>905</v>
      </c>
      <c r="E526" s="227" t="s">
        <v>1</v>
      </c>
      <c r="F526" s="228">
        <v>13.502000000000001</v>
      </c>
      <c r="G526" s="35"/>
      <c r="H526" s="36"/>
    </row>
    <row r="527" s="2" customFormat="1" ht="16.8" customHeight="1">
      <c r="A527" s="35"/>
      <c r="B527" s="36"/>
      <c r="C527" s="229" t="s">
        <v>905</v>
      </c>
      <c r="D527" s="229" t="s">
        <v>906</v>
      </c>
      <c r="E527" s="16" t="s">
        <v>1</v>
      </c>
      <c r="F527" s="230">
        <v>13.502000000000001</v>
      </c>
      <c r="G527" s="35"/>
      <c r="H527" s="36"/>
    </row>
    <row r="528" s="2" customFormat="1" ht="16.8" customHeight="1">
      <c r="A528" s="35"/>
      <c r="B528" s="36"/>
      <c r="C528" s="225" t="s">
        <v>334</v>
      </c>
      <c r="D528" s="226" t="s">
        <v>334</v>
      </c>
      <c r="E528" s="227" t="s">
        <v>1</v>
      </c>
      <c r="F528" s="228">
        <v>24.350000000000001</v>
      </c>
      <c r="G528" s="35"/>
      <c r="H528" s="36"/>
    </row>
    <row r="529" s="2" customFormat="1" ht="16.8" customHeight="1">
      <c r="A529" s="35"/>
      <c r="B529" s="36"/>
      <c r="C529" s="229" t="s">
        <v>334</v>
      </c>
      <c r="D529" s="229" t="s">
        <v>836</v>
      </c>
      <c r="E529" s="16" t="s">
        <v>1</v>
      </c>
      <c r="F529" s="230">
        <v>24.350000000000001</v>
      </c>
      <c r="G529" s="35"/>
      <c r="H529" s="36"/>
    </row>
    <row r="530" s="2" customFormat="1" ht="16.8" customHeight="1">
      <c r="A530" s="35"/>
      <c r="B530" s="36"/>
      <c r="C530" s="231" t="s">
        <v>2255</v>
      </c>
      <c r="D530" s="35"/>
      <c r="E530" s="35"/>
      <c r="F530" s="35"/>
      <c r="G530" s="35"/>
      <c r="H530" s="36"/>
    </row>
    <row r="531" s="2" customFormat="1">
      <c r="A531" s="35"/>
      <c r="B531" s="36"/>
      <c r="C531" s="229" t="s">
        <v>924</v>
      </c>
      <c r="D531" s="229" t="s">
        <v>925</v>
      </c>
      <c r="E531" s="16" t="s">
        <v>495</v>
      </c>
      <c r="F531" s="230">
        <v>81.745000000000005</v>
      </c>
      <c r="G531" s="35"/>
      <c r="H531" s="36"/>
    </row>
    <row r="532" s="2" customFormat="1" ht="16.8" customHeight="1">
      <c r="A532" s="35"/>
      <c r="B532" s="36"/>
      <c r="C532" s="225" t="s">
        <v>336</v>
      </c>
      <c r="D532" s="226" t="s">
        <v>336</v>
      </c>
      <c r="E532" s="227" t="s">
        <v>1</v>
      </c>
      <c r="F532" s="228">
        <v>1.3660000000000001</v>
      </c>
      <c r="G532" s="35"/>
      <c r="H532" s="36"/>
    </row>
    <row r="533" s="2" customFormat="1">
      <c r="A533" s="35"/>
      <c r="B533" s="36"/>
      <c r="C533" s="229" t="s">
        <v>336</v>
      </c>
      <c r="D533" s="229" t="s">
        <v>834</v>
      </c>
      <c r="E533" s="16" t="s">
        <v>1</v>
      </c>
      <c r="F533" s="230">
        <v>1.3660000000000001</v>
      </c>
      <c r="G533" s="35"/>
      <c r="H533" s="36"/>
    </row>
    <row r="534" s="2" customFormat="1" ht="16.8" customHeight="1">
      <c r="A534" s="35"/>
      <c r="B534" s="36"/>
      <c r="C534" s="231" t="s">
        <v>2255</v>
      </c>
      <c r="D534" s="35"/>
      <c r="E534" s="35"/>
      <c r="F534" s="35"/>
      <c r="G534" s="35"/>
      <c r="H534" s="36"/>
    </row>
    <row r="535" s="2" customFormat="1" ht="16.8" customHeight="1">
      <c r="A535" s="35"/>
      <c r="B535" s="36"/>
      <c r="C535" s="229" t="s">
        <v>822</v>
      </c>
      <c r="D535" s="229" t="s">
        <v>823</v>
      </c>
      <c r="E535" s="16" t="s">
        <v>495</v>
      </c>
      <c r="F535" s="230">
        <v>165.221</v>
      </c>
      <c r="G535" s="35"/>
      <c r="H535" s="36"/>
    </row>
    <row r="536" s="2" customFormat="1" ht="16.8" customHeight="1">
      <c r="A536" s="35"/>
      <c r="B536" s="36"/>
      <c r="C536" s="225" t="s">
        <v>337</v>
      </c>
      <c r="D536" s="226" t="s">
        <v>337</v>
      </c>
      <c r="E536" s="227" t="s">
        <v>1</v>
      </c>
      <c r="F536" s="228">
        <v>12.295999999999999</v>
      </c>
      <c r="G536" s="35"/>
      <c r="H536" s="36"/>
    </row>
    <row r="537" s="2" customFormat="1">
      <c r="A537" s="35"/>
      <c r="B537" s="36"/>
      <c r="C537" s="229" t="s">
        <v>337</v>
      </c>
      <c r="D537" s="229" t="s">
        <v>859</v>
      </c>
      <c r="E537" s="16" t="s">
        <v>1</v>
      </c>
      <c r="F537" s="230">
        <v>12.295999999999999</v>
      </c>
      <c r="G537" s="35"/>
      <c r="H537" s="36"/>
    </row>
    <row r="538" s="2" customFormat="1" ht="16.8" customHeight="1">
      <c r="A538" s="35"/>
      <c r="B538" s="36"/>
      <c r="C538" s="231" t="s">
        <v>2255</v>
      </c>
      <c r="D538" s="35"/>
      <c r="E538" s="35"/>
      <c r="F538" s="35"/>
      <c r="G538" s="35"/>
      <c r="H538" s="36"/>
    </row>
    <row r="539" s="2" customFormat="1" ht="16.8" customHeight="1">
      <c r="A539" s="35"/>
      <c r="B539" s="36"/>
      <c r="C539" s="229" t="s">
        <v>847</v>
      </c>
      <c r="D539" s="229" t="s">
        <v>848</v>
      </c>
      <c r="E539" s="16" t="s">
        <v>495</v>
      </c>
      <c r="F539" s="230">
        <v>1486.9870000000001</v>
      </c>
      <c r="G539" s="35"/>
      <c r="H539" s="36"/>
    </row>
    <row r="540" s="2" customFormat="1" ht="16.8" customHeight="1">
      <c r="A540" s="35"/>
      <c r="B540" s="36"/>
      <c r="C540" s="225" t="s">
        <v>339</v>
      </c>
      <c r="D540" s="226" t="s">
        <v>339</v>
      </c>
      <c r="E540" s="227" t="s">
        <v>1</v>
      </c>
      <c r="F540" s="228">
        <v>30.056000000000001</v>
      </c>
      <c r="G540" s="35"/>
      <c r="H540" s="36"/>
    </row>
    <row r="541" s="2" customFormat="1" ht="16.8" customHeight="1">
      <c r="A541" s="35"/>
      <c r="B541" s="36"/>
      <c r="C541" s="229" t="s">
        <v>339</v>
      </c>
      <c r="D541" s="229" t="s">
        <v>839</v>
      </c>
      <c r="E541" s="16" t="s">
        <v>1</v>
      </c>
      <c r="F541" s="230">
        <v>30.056000000000001</v>
      </c>
      <c r="G541" s="35"/>
      <c r="H541" s="36"/>
    </row>
    <row r="542" s="2" customFormat="1" ht="16.8" customHeight="1">
      <c r="A542" s="35"/>
      <c r="B542" s="36"/>
      <c r="C542" s="231" t="s">
        <v>2255</v>
      </c>
      <c r="D542" s="35"/>
      <c r="E542" s="35"/>
      <c r="F542" s="35"/>
      <c r="G542" s="35"/>
      <c r="H542" s="36"/>
    </row>
    <row r="543" s="2" customFormat="1">
      <c r="A543" s="35"/>
      <c r="B543" s="36"/>
      <c r="C543" s="229" t="s">
        <v>924</v>
      </c>
      <c r="D543" s="229" t="s">
        <v>925</v>
      </c>
      <c r="E543" s="16" t="s">
        <v>495</v>
      </c>
      <c r="F543" s="230">
        <v>81.745000000000005</v>
      </c>
      <c r="G543" s="35"/>
      <c r="H543" s="36"/>
    </row>
    <row r="544" s="2" customFormat="1" ht="16.8" customHeight="1">
      <c r="A544" s="35"/>
      <c r="B544" s="36"/>
      <c r="C544" s="225" t="s">
        <v>341</v>
      </c>
      <c r="D544" s="226" t="s">
        <v>341</v>
      </c>
      <c r="E544" s="227" t="s">
        <v>1</v>
      </c>
      <c r="F544" s="228">
        <v>1.5609999999999999</v>
      </c>
      <c r="G544" s="35"/>
      <c r="H544" s="36"/>
    </row>
    <row r="545" s="2" customFormat="1">
      <c r="A545" s="35"/>
      <c r="B545" s="36"/>
      <c r="C545" s="229" t="s">
        <v>341</v>
      </c>
      <c r="D545" s="229" t="s">
        <v>835</v>
      </c>
      <c r="E545" s="16" t="s">
        <v>1</v>
      </c>
      <c r="F545" s="230">
        <v>1.5609999999999999</v>
      </c>
      <c r="G545" s="35"/>
      <c r="H545" s="36"/>
    </row>
    <row r="546" s="2" customFormat="1" ht="16.8" customHeight="1">
      <c r="A546" s="35"/>
      <c r="B546" s="36"/>
      <c r="C546" s="231" t="s">
        <v>2255</v>
      </c>
      <c r="D546" s="35"/>
      <c r="E546" s="35"/>
      <c r="F546" s="35"/>
      <c r="G546" s="35"/>
      <c r="H546" s="36"/>
    </row>
    <row r="547" s="2" customFormat="1" ht="16.8" customHeight="1">
      <c r="A547" s="35"/>
      <c r="B547" s="36"/>
      <c r="C547" s="229" t="s">
        <v>822</v>
      </c>
      <c r="D547" s="229" t="s">
        <v>823</v>
      </c>
      <c r="E547" s="16" t="s">
        <v>495</v>
      </c>
      <c r="F547" s="230">
        <v>165.221</v>
      </c>
      <c r="G547" s="35"/>
      <c r="H547" s="36"/>
    </row>
    <row r="548" s="2" customFormat="1" ht="16.8" customHeight="1">
      <c r="A548" s="35"/>
      <c r="B548" s="36"/>
      <c r="C548" s="225" t="s">
        <v>342</v>
      </c>
      <c r="D548" s="226" t="s">
        <v>342</v>
      </c>
      <c r="E548" s="227" t="s">
        <v>1</v>
      </c>
      <c r="F548" s="228">
        <v>14.045</v>
      </c>
      <c r="G548" s="35"/>
      <c r="H548" s="36"/>
    </row>
    <row r="549" s="2" customFormat="1">
      <c r="A549" s="35"/>
      <c r="B549" s="36"/>
      <c r="C549" s="229" t="s">
        <v>342</v>
      </c>
      <c r="D549" s="229" t="s">
        <v>860</v>
      </c>
      <c r="E549" s="16" t="s">
        <v>1</v>
      </c>
      <c r="F549" s="230">
        <v>14.045</v>
      </c>
      <c r="G549" s="35"/>
      <c r="H549" s="36"/>
    </row>
    <row r="550" s="2" customFormat="1" ht="16.8" customHeight="1">
      <c r="A550" s="35"/>
      <c r="B550" s="36"/>
      <c r="C550" s="231" t="s">
        <v>2255</v>
      </c>
      <c r="D550" s="35"/>
      <c r="E550" s="35"/>
      <c r="F550" s="35"/>
      <c r="G550" s="35"/>
      <c r="H550" s="36"/>
    </row>
    <row r="551" s="2" customFormat="1" ht="16.8" customHeight="1">
      <c r="A551" s="35"/>
      <c r="B551" s="36"/>
      <c r="C551" s="229" t="s">
        <v>847</v>
      </c>
      <c r="D551" s="229" t="s">
        <v>848</v>
      </c>
      <c r="E551" s="16" t="s">
        <v>495</v>
      </c>
      <c r="F551" s="230">
        <v>1486.9870000000001</v>
      </c>
      <c r="G551" s="35"/>
      <c r="H551" s="36"/>
    </row>
    <row r="552" s="2" customFormat="1" ht="16.8" customHeight="1">
      <c r="A552" s="35"/>
      <c r="B552" s="36"/>
      <c r="C552" s="225" t="s">
        <v>344</v>
      </c>
      <c r="D552" s="226" t="s">
        <v>344</v>
      </c>
      <c r="E552" s="227" t="s">
        <v>1</v>
      </c>
      <c r="F552" s="228">
        <v>19.062000000000001</v>
      </c>
      <c r="G552" s="35"/>
      <c r="H552" s="36"/>
    </row>
    <row r="553" s="2" customFormat="1" ht="16.8" customHeight="1">
      <c r="A553" s="35"/>
      <c r="B553" s="36"/>
      <c r="C553" s="229" t="s">
        <v>344</v>
      </c>
      <c r="D553" s="229" t="s">
        <v>840</v>
      </c>
      <c r="E553" s="16" t="s">
        <v>1</v>
      </c>
      <c r="F553" s="230">
        <v>19.062000000000001</v>
      </c>
      <c r="G553" s="35"/>
      <c r="H553" s="36"/>
    </row>
    <row r="554" s="2" customFormat="1" ht="16.8" customHeight="1">
      <c r="A554" s="35"/>
      <c r="B554" s="36"/>
      <c r="C554" s="231" t="s">
        <v>2255</v>
      </c>
      <c r="D554" s="35"/>
      <c r="E554" s="35"/>
      <c r="F554" s="35"/>
      <c r="G554" s="35"/>
      <c r="H554" s="36"/>
    </row>
    <row r="555" s="2" customFormat="1">
      <c r="A555" s="35"/>
      <c r="B555" s="36"/>
      <c r="C555" s="229" t="s">
        <v>924</v>
      </c>
      <c r="D555" s="229" t="s">
        <v>925</v>
      </c>
      <c r="E555" s="16" t="s">
        <v>495</v>
      </c>
      <c r="F555" s="230">
        <v>81.745000000000005</v>
      </c>
      <c r="G555" s="35"/>
      <c r="H555" s="36"/>
    </row>
    <row r="556" s="2" customFormat="1" ht="16.8" customHeight="1">
      <c r="A556" s="35"/>
      <c r="B556" s="36"/>
      <c r="C556" s="225" t="s">
        <v>346</v>
      </c>
      <c r="D556" s="226" t="s">
        <v>346</v>
      </c>
      <c r="E556" s="227" t="s">
        <v>1</v>
      </c>
      <c r="F556" s="228">
        <v>24.350000000000001</v>
      </c>
      <c r="G556" s="35"/>
      <c r="H556" s="36"/>
    </row>
    <row r="557" s="2" customFormat="1" ht="16.8" customHeight="1">
      <c r="A557" s="35"/>
      <c r="B557" s="36"/>
      <c r="C557" s="229" t="s">
        <v>346</v>
      </c>
      <c r="D557" s="229" t="s">
        <v>836</v>
      </c>
      <c r="E557" s="16" t="s">
        <v>1</v>
      </c>
      <c r="F557" s="230">
        <v>24.350000000000001</v>
      </c>
      <c r="G557" s="35"/>
      <c r="H557" s="36"/>
    </row>
    <row r="558" s="2" customFormat="1" ht="16.8" customHeight="1">
      <c r="A558" s="35"/>
      <c r="B558" s="36"/>
      <c r="C558" s="231" t="s">
        <v>2255</v>
      </c>
      <c r="D558" s="35"/>
      <c r="E558" s="35"/>
      <c r="F558" s="35"/>
      <c r="G558" s="35"/>
      <c r="H558" s="36"/>
    </row>
    <row r="559" s="2" customFormat="1" ht="16.8" customHeight="1">
      <c r="A559" s="35"/>
      <c r="B559" s="36"/>
      <c r="C559" s="229" t="s">
        <v>822</v>
      </c>
      <c r="D559" s="229" t="s">
        <v>823</v>
      </c>
      <c r="E559" s="16" t="s">
        <v>495</v>
      </c>
      <c r="F559" s="230">
        <v>165.221</v>
      </c>
      <c r="G559" s="35"/>
      <c r="H559" s="36"/>
    </row>
    <row r="560" s="2" customFormat="1" ht="16.8" customHeight="1">
      <c r="A560" s="35"/>
      <c r="B560" s="36"/>
      <c r="C560" s="225" t="s">
        <v>347</v>
      </c>
      <c r="D560" s="226" t="s">
        <v>347</v>
      </c>
      <c r="E560" s="227" t="s">
        <v>1</v>
      </c>
      <c r="F560" s="228">
        <v>219.14599999999999</v>
      </c>
      <c r="G560" s="35"/>
      <c r="H560" s="36"/>
    </row>
    <row r="561" s="2" customFormat="1" ht="16.8" customHeight="1">
      <c r="A561" s="35"/>
      <c r="B561" s="36"/>
      <c r="C561" s="229" t="s">
        <v>347</v>
      </c>
      <c r="D561" s="229" t="s">
        <v>861</v>
      </c>
      <c r="E561" s="16" t="s">
        <v>1</v>
      </c>
      <c r="F561" s="230">
        <v>219.14599999999999</v>
      </c>
      <c r="G561" s="35"/>
      <c r="H561" s="36"/>
    </row>
    <row r="562" s="2" customFormat="1" ht="16.8" customHeight="1">
      <c r="A562" s="35"/>
      <c r="B562" s="36"/>
      <c r="C562" s="231" t="s">
        <v>2255</v>
      </c>
      <c r="D562" s="35"/>
      <c r="E562" s="35"/>
      <c r="F562" s="35"/>
      <c r="G562" s="35"/>
      <c r="H562" s="36"/>
    </row>
    <row r="563" s="2" customFormat="1" ht="16.8" customHeight="1">
      <c r="A563" s="35"/>
      <c r="B563" s="36"/>
      <c r="C563" s="229" t="s">
        <v>847</v>
      </c>
      <c r="D563" s="229" t="s">
        <v>848</v>
      </c>
      <c r="E563" s="16" t="s">
        <v>495</v>
      </c>
      <c r="F563" s="230">
        <v>1486.9870000000001</v>
      </c>
      <c r="G563" s="35"/>
      <c r="H563" s="36"/>
    </row>
    <row r="564" s="2" customFormat="1" ht="16.8" customHeight="1">
      <c r="A564" s="35"/>
      <c r="B564" s="36"/>
      <c r="C564" s="225" t="s">
        <v>929</v>
      </c>
      <c r="D564" s="226" t="s">
        <v>929</v>
      </c>
      <c r="E564" s="227" t="s">
        <v>1</v>
      </c>
      <c r="F564" s="228">
        <v>81.745000000000005</v>
      </c>
      <c r="G564" s="35"/>
      <c r="H564" s="36"/>
    </row>
    <row r="565" s="2" customFormat="1" ht="16.8" customHeight="1">
      <c r="A565" s="35"/>
      <c r="B565" s="36"/>
      <c r="C565" s="229" t="s">
        <v>929</v>
      </c>
      <c r="D565" s="229" t="s">
        <v>930</v>
      </c>
      <c r="E565" s="16" t="s">
        <v>1</v>
      </c>
      <c r="F565" s="230">
        <v>81.745000000000005</v>
      </c>
      <c r="G565" s="35"/>
      <c r="H565" s="36"/>
    </row>
    <row r="566" s="2" customFormat="1" ht="16.8" customHeight="1">
      <c r="A566" s="35"/>
      <c r="B566" s="36"/>
      <c r="C566" s="225" t="s">
        <v>349</v>
      </c>
      <c r="D566" s="226" t="s">
        <v>349</v>
      </c>
      <c r="E566" s="227" t="s">
        <v>1</v>
      </c>
      <c r="F566" s="228">
        <v>4.5389999999999997</v>
      </c>
      <c r="G566" s="35"/>
      <c r="H566" s="36"/>
    </row>
    <row r="567" s="2" customFormat="1">
      <c r="A567" s="35"/>
      <c r="B567" s="36"/>
      <c r="C567" s="229" t="s">
        <v>349</v>
      </c>
      <c r="D567" s="229" t="s">
        <v>837</v>
      </c>
      <c r="E567" s="16" t="s">
        <v>1</v>
      </c>
      <c r="F567" s="230">
        <v>4.5389999999999997</v>
      </c>
      <c r="G567" s="35"/>
      <c r="H567" s="36"/>
    </row>
    <row r="568" s="2" customFormat="1" ht="16.8" customHeight="1">
      <c r="A568" s="35"/>
      <c r="B568" s="36"/>
      <c r="C568" s="231" t="s">
        <v>2255</v>
      </c>
      <c r="D568" s="35"/>
      <c r="E568" s="35"/>
      <c r="F568" s="35"/>
      <c r="G568" s="35"/>
      <c r="H568" s="36"/>
    </row>
    <row r="569" s="2" customFormat="1" ht="16.8" customHeight="1">
      <c r="A569" s="35"/>
      <c r="B569" s="36"/>
      <c r="C569" s="229" t="s">
        <v>822</v>
      </c>
      <c r="D569" s="229" t="s">
        <v>823</v>
      </c>
      <c r="E569" s="16" t="s">
        <v>495</v>
      </c>
      <c r="F569" s="230">
        <v>165.221</v>
      </c>
      <c r="G569" s="35"/>
      <c r="H569" s="36"/>
    </row>
    <row r="570" s="2" customFormat="1" ht="16.8" customHeight="1">
      <c r="A570" s="35"/>
      <c r="B570" s="36"/>
      <c r="C570" s="225" t="s">
        <v>351</v>
      </c>
      <c r="D570" s="226" t="s">
        <v>351</v>
      </c>
      <c r="E570" s="227" t="s">
        <v>1</v>
      </c>
      <c r="F570" s="228">
        <v>40.848999999999997</v>
      </c>
      <c r="G570" s="35"/>
      <c r="H570" s="36"/>
    </row>
    <row r="571" s="2" customFormat="1">
      <c r="A571" s="35"/>
      <c r="B571" s="36"/>
      <c r="C571" s="229" t="s">
        <v>351</v>
      </c>
      <c r="D571" s="229" t="s">
        <v>862</v>
      </c>
      <c r="E571" s="16" t="s">
        <v>1</v>
      </c>
      <c r="F571" s="230">
        <v>40.848999999999997</v>
      </c>
      <c r="G571" s="35"/>
      <c r="H571" s="36"/>
    </row>
    <row r="572" s="2" customFormat="1" ht="16.8" customHeight="1">
      <c r="A572" s="35"/>
      <c r="B572" s="36"/>
      <c r="C572" s="231" t="s">
        <v>2255</v>
      </c>
      <c r="D572" s="35"/>
      <c r="E572" s="35"/>
      <c r="F572" s="35"/>
      <c r="G572" s="35"/>
      <c r="H572" s="36"/>
    </row>
    <row r="573" s="2" customFormat="1" ht="16.8" customHeight="1">
      <c r="A573" s="35"/>
      <c r="B573" s="36"/>
      <c r="C573" s="229" t="s">
        <v>847</v>
      </c>
      <c r="D573" s="229" t="s">
        <v>848</v>
      </c>
      <c r="E573" s="16" t="s">
        <v>495</v>
      </c>
      <c r="F573" s="230">
        <v>1486.9870000000001</v>
      </c>
      <c r="G573" s="35"/>
      <c r="H573" s="36"/>
    </row>
    <row r="574" s="2" customFormat="1" ht="16.8" customHeight="1">
      <c r="A574" s="35"/>
      <c r="B574" s="36"/>
      <c r="C574" s="225" t="s">
        <v>353</v>
      </c>
      <c r="D574" s="226" t="s">
        <v>353</v>
      </c>
      <c r="E574" s="227" t="s">
        <v>1</v>
      </c>
      <c r="F574" s="228">
        <v>5.1849999999999996</v>
      </c>
      <c r="G574" s="35"/>
      <c r="H574" s="36"/>
    </row>
    <row r="575" s="2" customFormat="1">
      <c r="A575" s="35"/>
      <c r="B575" s="36"/>
      <c r="C575" s="229" t="s">
        <v>353</v>
      </c>
      <c r="D575" s="229" t="s">
        <v>838</v>
      </c>
      <c r="E575" s="16" t="s">
        <v>1</v>
      </c>
      <c r="F575" s="230">
        <v>5.1849999999999996</v>
      </c>
      <c r="G575" s="35"/>
      <c r="H575" s="36"/>
    </row>
    <row r="576" s="2" customFormat="1" ht="16.8" customHeight="1">
      <c r="A576" s="35"/>
      <c r="B576" s="36"/>
      <c r="C576" s="231" t="s">
        <v>2255</v>
      </c>
      <c r="D576" s="35"/>
      <c r="E576" s="35"/>
      <c r="F576" s="35"/>
      <c r="G576" s="35"/>
      <c r="H576" s="36"/>
    </row>
    <row r="577" s="2" customFormat="1" ht="16.8" customHeight="1">
      <c r="A577" s="35"/>
      <c r="B577" s="36"/>
      <c r="C577" s="229" t="s">
        <v>822</v>
      </c>
      <c r="D577" s="229" t="s">
        <v>823</v>
      </c>
      <c r="E577" s="16" t="s">
        <v>495</v>
      </c>
      <c r="F577" s="230">
        <v>165.221</v>
      </c>
      <c r="G577" s="35"/>
      <c r="H577" s="36"/>
    </row>
    <row r="578" s="2" customFormat="1" ht="16.8" customHeight="1">
      <c r="A578" s="35"/>
      <c r="B578" s="36"/>
      <c r="C578" s="225" t="s">
        <v>354</v>
      </c>
      <c r="D578" s="226" t="s">
        <v>354</v>
      </c>
      <c r="E578" s="227" t="s">
        <v>1</v>
      </c>
      <c r="F578" s="228">
        <v>46.661999999999999</v>
      </c>
      <c r="G578" s="35"/>
      <c r="H578" s="36"/>
    </row>
    <row r="579" s="2" customFormat="1">
      <c r="A579" s="35"/>
      <c r="B579" s="36"/>
      <c r="C579" s="229" t="s">
        <v>354</v>
      </c>
      <c r="D579" s="229" t="s">
        <v>863</v>
      </c>
      <c r="E579" s="16" t="s">
        <v>1</v>
      </c>
      <c r="F579" s="230">
        <v>46.661999999999999</v>
      </c>
      <c r="G579" s="35"/>
      <c r="H579" s="36"/>
    </row>
    <row r="580" s="2" customFormat="1" ht="16.8" customHeight="1">
      <c r="A580" s="35"/>
      <c r="B580" s="36"/>
      <c r="C580" s="231" t="s">
        <v>2255</v>
      </c>
      <c r="D580" s="35"/>
      <c r="E580" s="35"/>
      <c r="F580" s="35"/>
      <c r="G580" s="35"/>
      <c r="H580" s="36"/>
    </row>
    <row r="581" s="2" customFormat="1" ht="16.8" customHeight="1">
      <c r="A581" s="35"/>
      <c r="B581" s="36"/>
      <c r="C581" s="229" t="s">
        <v>847</v>
      </c>
      <c r="D581" s="229" t="s">
        <v>848</v>
      </c>
      <c r="E581" s="16" t="s">
        <v>495</v>
      </c>
      <c r="F581" s="230">
        <v>1486.9870000000001</v>
      </c>
      <c r="G581" s="35"/>
      <c r="H581" s="36"/>
    </row>
    <row r="582" s="2" customFormat="1" ht="16.8" customHeight="1">
      <c r="A582" s="35"/>
      <c r="B582" s="36"/>
      <c r="C582" s="225" t="s">
        <v>356</v>
      </c>
      <c r="D582" s="226" t="s">
        <v>356</v>
      </c>
      <c r="E582" s="227" t="s">
        <v>1</v>
      </c>
      <c r="F582" s="228">
        <v>30.056000000000001</v>
      </c>
      <c r="G582" s="35"/>
      <c r="H582" s="36"/>
    </row>
    <row r="583" s="2" customFormat="1" ht="16.8" customHeight="1">
      <c r="A583" s="35"/>
      <c r="B583" s="36"/>
      <c r="C583" s="229" t="s">
        <v>356</v>
      </c>
      <c r="D583" s="229" t="s">
        <v>839</v>
      </c>
      <c r="E583" s="16" t="s">
        <v>1</v>
      </c>
      <c r="F583" s="230">
        <v>30.056000000000001</v>
      </c>
      <c r="G583" s="35"/>
      <c r="H583" s="36"/>
    </row>
    <row r="584" s="2" customFormat="1" ht="16.8" customHeight="1">
      <c r="A584" s="35"/>
      <c r="B584" s="36"/>
      <c r="C584" s="231" t="s">
        <v>2255</v>
      </c>
      <c r="D584" s="35"/>
      <c r="E584" s="35"/>
      <c r="F584" s="35"/>
      <c r="G584" s="35"/>
      <c r="H584" s="36"/>
    </row>
    <row r="585" s="2" customFormat="1" ht="16.8" customHeight="1">
      <c r="A585" s="35"/>
      <c r="B585" s="36"/>
      <c r="C585" s="229" t="s">
        <v>822</v>
      </c>
      <c r="D585" s="229" t="s">
        <v>823</v>
      </c>
      <c r="E585" s="16" t="s">
        <v>495</v>
      </c>
      <c r="F585" s="230">
        <v>165.221</v>
      </c>
      <c r="G585" s="35"/>
      <c r="H585" s="36"/>
    </row>
    <row r="586" s="2" customFormat="1" ht="16.8" customHeight="1">
      <c r="A586" s="35"/>
      <c r="B586" s="36"/>
      <c r="C586" s="225" t="s">
        <v>357</v>
      </c>
      <c r="D586" s="226" t="s">
        <v>357</v>
      </c>
      <c r="E586" s="227" t="s">
        <v>1</v>
      </c>
      <c r="F586" s="228">
        <v>270.50799999999998</v>
      </c>
      <c r="G586" s="35"/>
      <c r="H586" s="36"/>
    </row>
    <row r="587" s="2" customFormat="1" ht="16.8" customHeight="1">
      <c r="A587" s="35"/>
      <c r="B587" s="36"/>
      <c r="C587" s="229" t="s">
        <v>357</v>
      </c>
      <c r="D587" s="229" t="s">
        <v>864</v>
      </c>
      <c r="E587" s="16" t="s">
        <v>1</v>
      </c>
      <c r="F587" s="230">
        <v>270.50799999999998</v>
      </c>
      <c r="G587" s="35"/>
      <c r="H587" s="36"/>
    </row>
    <row r="588" s="2" customFormat="1" ht="16.8" customHeight="1">
      <c r="A588" s="35"/>
      <c r="B588" s="36"/>
      <c r="C588" s="231" t="s">
        <v>2255</v>
      </c>
      <c r="D588" s="35"/>
      <c r="E588" s="35"/>
      <c r="F588" s="35"/>
      <c r="G588" s="35"/>
      <c r="H588" s="36"/>
    </row>
    <row r="589" s="2" customFormat="1" ht="16.8" customHeight="1">
      <c r="A589" s="35"/>
      <c r="B589" s="36"/>
      <c r="C589" s="229" t="s">
        <v>847</v>
      </c>
      <c r="D589" s="229" t="s">
        <v>848</v>
      </c>
      <c r="E589" s="16" t="s">
        <v>495</v>
      </c>
      <c r="F589" s="230">
        <v>1486.9870000000001</v>
      </c>
      <c r="G589" s="35"/>
      <c r="H589" s="36"/>
    </row>
    <row r="590" s="2" customFormat="1" ht="16.8" customHeight="1">
      <c r="A590" s="35"/>
      <c r="B590" s="36"/>
      <c r="C590" s="225" t="s">
        <v>359</v>
      </c>
      <c r="D590" s="226" t="s">
        <v>359</v>
      </c>
      <c r="E590" s="227" t="s">
        <v>1</v>
      </c>
      <c r="F590" s="228">
        <v>19.062000000000001</v>
      </c>
      <c r="G590" s="35"/>
      <c r="H590" s="36"/>
    </row>
    <row r="591" s="2" customFormat="1" ht="16.8" customHeight="1">
      <c r="A591" s="35"/>
      <c r="B591" s="36"/>
      <c r="C591" s="229" t="s">
        <v>359</v>
      </c>
      <c r="D591" s="229" t="s">
        <v>840</v>
      </c>
      <c r="E591" s="16" t="s">
        <v>1</v>
      </c>
      <c r="F591" s="230">
        <v>19.062000000000001</v>
      </c>
      <c r="G591" s="35"/>
      <c r="H591" s="36"/>
    </row>
    <row r="592" s="2" customFormat="1" ht="16.8" customHeight="1">
      <c r="A592" s="35"/>
      <c r="B592" s="36"/>
      <c r="C592" s="231" t="s">
        <v>2255</v>
      </c>
      <c r="D592" s="35"/>
      <c r="E592" s="35"/>
      <c r="F592" s="35"/>
      <c r="G592" s="35"/>
      <c r="H592" s="36"/>
    </row>
    <row r="593" s="2" customFormat="1" ht="16.8" customHeight="1">
      <c r="A593" s="35"/>
      <c r="B593" s="36"/>
      <c r="C593" s="229" t="s">
        <v>822</v>
      </c>
      <c r="D593" s="229" t="s">
        <v>823</v>
      </c>
      <c r="E593" s="16" t="s">
        <v>495</v>
      </c>
      <c r="F593" s="230">
        <v>165.221</v>
      </c>
      <c r="G593" s="35"/>
      <c r="H593" s="36"/>
    </row>
    <row r="594" s="2" customFormat="1" ht="16.8" customHeight="1">
      <c r="A594" s="35"/>
      <c r="B594" s="36"/>
      <c r="C594" s="225" t="s">
        <v>360</v>
      </c>
      <c r="D594" s="226" t="s">
        <v>360</v>
      </c>
      <c r="E594" s="227" t="s">
        <v>1</v>
      </c>
      <c r="F594" s="228">
        <v>171.56200000000001</v>
      </c>
      <c r="G594" s="35"/>
      <c r="H594" s="36"/>
    </row>
    <row r="595" s="2" customFormat="1" ht="16.8" customHeight="1">
      <c r="A595" s="35"/>
      <c r="B595" s="36"/>
      <c r="C595" s="229" t="s">
        <v>360</v>
      </c>
      <c r="D595" s="229" t="s">
        <v>865</v>
      </c>
      <c r="E595" s="16" t="s">
        <v>1</v>
      </c>
      <c r="F595" s="230">
        <v>171.56200000000001</v>
      </c>
      <c r="G595" s="35"/>
      <c r="H595" s="36"/>
    </row>
    <row r="596" s="2" customFormat="1" ht="16.8" customHeight="1">
      <c r="A596" s="35"/>
      <c r="B596" s="36"/>
      <c r="C596" s="231" t="s">
        <v>2255</v>
      </c>
      <c r="D596" s="35"/>
      <c r="E596" s="35"/>
      <c r="F596" s="35"/>
      <c r="G596" s="35"/>
      <c r="H596" s="36"/>
    </row>
    <row r="597" s="2" customFormat="1" ht="16.8" customHeight="1">
      <c r="A597" s="35"/>
      <c r="B597" s="36"/>
      <c r="C597" s="229" t="s">
        <v>847</v>
      </c>
      <c r="D597" s="229" t="s">
        <v>848</v>
      </c>
      <c r="E597" s="16" t="s">
        <v>495</v>
      </c>
      <c r="F597" s="230">
        <v>1486.9870000000001</v>
      </c>
      <c r="G597" s="35"/>
      <c r="H597" s="36"/>
    </row>
    <row r="598" s="2" customFormat="1" ht="16.8" customHeight="1">
      <c r="A598" s="35"/>
      <c r="B598" s="36"/>
      <c r="C598" s="225" t="s">
        <v>362</v>
      </c>
      <c r="D598" s="226" t="s">
        <v>362</v>
      </c>
      <c r="E598" s="227" t="s">
        <v>1</v>
      </c>
      <c r="F598" s="228">
        <v>1.889</v>
      </c>
      <c r="G598" s="35"/>
      <c r="H598" s="36"/>
    </row>
    <row r="599" s="2" customFormat="1" ht="16.8" customHeight="1">
      <c r="A599" s="35"/>
      <c r="B599" s="36"/>
      <c r="C599" s="229" t="s">
        <v>362</v>
      </c>
      <c r="D599" s="229" t="s">
        <v>841</v>
      </c>
      <c r="E599" s="16" t="s">
        <v>1</v>
      </c>
      <c r="F599" s="230">
        <v>1.889</v>
      </c>
      <c r="G599" s="35"/>
      <c r="H599" s="36"/>
    </row>
    <row r="600" s="2" customFormat="1" ht="16.8" customHeight="1">
      <c r="A600" s="35"/>
      <c r="B600" s="36"/>
      <c r="C600" s="231" t="s">
        <v>2255</v>
      </c>
      <c r="D600" s="35"/>
      <c r="E600" s="35"/>
      <c r="F600" s="35"/>
      <c r="G600" s="35"/>
      <c r="H600" s="36"/>
    </row>
    <row r="601" s="2" customFormat="1" ht="16.8" customHeight="1">
      <c r="A601" s="35"/>
      <c r="B601" s="36"/>
      <c r="C601" s="229" t="s">
        <v>822</v>
      </c>
      <c r="D601" s="229" t="s">
        <v>823</v>
      </c>
      <c r="E601" s="16" t="s">
        <v>495</v>
      </c>
      <c r="F601" s="230">
        <v>165.221</v>
      </c>
      <c r="G601" s="35"/>
      <c r="H601" s="36"/>
    </row>
    <row r="602" s="2" customFormat="1" ht="16.8" customHeight="1">
      <c r="A602" s="35"/>
      <c r="B602" s="36"/>
      <c r="C602" s="225" t="s">
        <v>363</v>
      </c>
      <c r="D602" s="226" t="s">
        <v>363</v>
      </c>
      <c r="E602" s="227" t="s">
        <v>1</v>
      </c>
      <c r="F602" s="228">
        <v>17.001000000000001</v>
      </c>
      <c r="G602" s="35"/>
      <c r="H602" s="36"/>
    </row>
    <row r="603" s="2" customFormat="1" ht="16.8" customHeight="1">
      <c r="A603" s="35"/>
      <c r="B603" s="36"/>
      <c r="C603" s="229" t="s">
        <v>363</v>
      </c>
      <c r="D603" s="229" t="s">
        <v>866</v>
      </c>
      <c r="E603" s="16" t="s">
        <v>1</v>
      </c>
      <c r="F603" s="230">
        <v>17.001000000000001</v>
      </c>
      <c r="G603" s="35"/>
      <c r="H603" s="36"/>
    </row>
    <row r="604" s="2" customFormat="1" ht="16.8" customHeight="1">
      <c r="A604" s="35"/>
      <c r="B604" s="36"/>
      <c r="C604" s="231" t="s">
        <v>2255</v>
      </c>
      <c r="D604" s="35"/>
      <c r="E604" s="35"/>
      <c r="F604" s="35"/>
      <c r="G604" s="35"/>
      <c r="H604" s="36"/>
    </row>
    <row r="605" s="2" customFormat="1" ht="16.8" customHeight="1">
      <c r="A605" s="35"/>
      <c r="B605" s="36"/>
      <c r="C605" s="229" t="s">
        <v>847</v>
      </c>
      <c r="D605" s="229" t="s">
        <v>848</v>
      </c>
      <c r="E605" s="16" t="s">
        <v>495</v>
      </c>
      <c r="F605" s="230">
        <v>1486.9870000000001</v>
      </c>
      <c r="G605" s="35"/>
      <c r="H605" s="36"/>
    </row>
    <row r="606" s="2" customFormat="1" ht="16.8" customHeight="1">
      <c r="A606" s="35"/>
      <c r="B606" s="36"/>
      <c r="C606" s="225" t="s">
        <v>365</v>
      </c>
      <c r="D606" s="226" t="s">
        <v>365</v>
      </c>
      <c r="E606" s="227" t="s">
        <v>1</v>
      </c>
      <c r="F606" s="228">
        <v>1.889</v>
      </c>
      <c r="G606" s="35"/>
      <c r="H606" s="36"/>
    </row>
    <row r="607" s="2" customFormat="1" ht="16.8" customHeight="1">
      <c r="A607" s="35"/>
      <c r="B607" s="36"/>
      <c r="C607" s="229" t="s">
        <v>365</v>
      </c>
      <c r="D607" s="229" t="s">
        <v>842</v>
      </c>
      <c r="E607" s="16" t="s">
        <v>1</v>
      </c>
      <c r="F607" s="230">
        <v>1.889</v>
      </c>
      <c r="G607" s="35"/>
      <c r="H607" s="36"/>
    </row>
    <row r="608" s="2" customFormat="1" ht="16.8" customHeight="1">
      <c r="A608" s="35"/>
      <c r="B608" s="36"/>
      <c r="C608" s="231" t="s">
        <v>2255</v>
      </c>
      <c r="D608" s="35"/>
      <c r="E608" s="35"/>
      <c r="F608" s="35"/>
      <c r="G608" s="35"/>
      <c r="H608" s="36"/>
    </row>
    <row r="609" s="2" customFormat="1" ht="16.8" customHeight="1">
      <c r="A609" s="35"/>
      <c r="B609" s="36"/>
      <c r="C609" s="229" t="s">
        <v>822</v>
      </c>
      <c r="D609" s="229" t="s">
        <v>823</v>
      </c>
      <c r="E609" s="16" t="s">
        <v>495</v>
      </c>
      <c r="F609" s="230">
        <v>165.221</v>
      </c>
      <c r="G609" s="35"/>
      <c r="H609" s="36"/>
    </row>
    <row r="610" s="2" customFormat="1" ht="16.8" customHeight="1">
      <c r="A610" s="35"/>
      <c r="B610" s="36"/>
      <c r="C610" s="225" t="s">
        <v>366</v>
      </c>
      <c r="D610" s="226" t="s">
        <v>366</v>
      </c>
      <c r="E610" s="227" t="s">
        <v>1</v>
      </c>
      <c r="F610" s="228">
        <v>17.001000000000001</v>
      </c>
      <c r="G610" s="35"/>
      <c r="H610" s="36"/>
    </row>
    <row r="611" s="2" customFormat="1" ht="16.8" customHeight="1">
      <c r="A611" s="35"/>
      <c r="B611" s="36"/>
      <c r="C611" s="229" t="s">
        <v>366</v>
      </c>
      <c r="D611" s="229" t="s">
        <v>867</v>
      </c>
      <c r="E611" s="16" t="s">
        <v>1</v>
      </c>
      <c r="F611" s="230">
        <v>17.001000000000001</v>
      </c>
      <c r="G611" s="35"/>
      <c r="H611" s="36"/>
    </row>
    <row r="612" s="2" customFormat="1" ht="16.8" customHeight="1">
      <c r="A612" s="35"/>
      <c r="B612" s="36"/>
      <c r="C612" s="231" t="s">
        <v>2255</v>
      </c>
      <c r="D612" s="35"/>
      <c r="E612" s="35"/>
      <c r="F612" s="35"/>
      <c r="G612" s="35"/>
      <c r="H612" s="36"/>
    </row>
    <row r="613" s="2" customFormat="1" ht="16.8" customHeight="1">
      <c r="A613" s="35"/>
      <c r="B613" s="36"/>
      <c r="C613" s="229" t="s">
        <v>847</v>
      </c>
      <c r="D613" s="229" t="s">
        <v>848</v>
      </c>
      <c r="E613" s="16" t="s">
        <v>495</v>
      </c>
      <c r="F613" s="230">
        <v>1486.9870000000001</v>
      </c>
      <c r="G613" s="35"/>
      <c r="H613" s="36"/>
    </row>
    <row r="614" s="2" customFormat="1" ht="16.8" customHeight="1">
      <c r="A614" s="35"/>
      <c r="B614" s="36"/>
      <c r="C614" s="225" t="s">
        <v>367</v>
      </c>
      <c r="D614" s="226" t="s">
        <v>367</v>
      </c>
      <c r="E614" s="227" t="s">
        <v>1</v>
      </c>
      <c r="F614" s="228">
        <v>3.75</v>
      </c>
      <c r="G614" s="35"/>
      <c r="H614" s="36"/>
    </row>
    <row r="615" s="2" customFormat="1" ht="16.8" customHeight="1">
      <c r="A615" s="35"/>
      <c r="B615" s="36"/>
      <c r="C615" s="229" t="s">
        <v>367</v>
      </c>
      <c r="D615" s="229" t="s">
        <v>843</v>
      </c>
      <c r="E615" s="16" t="s">
        <v>1</v>
      </c>
      <c r="F615" s="230">
        <v>3.75</v>
      </c>
      <c r="G615" s="35"/>
      <c r="H615" s="36"/>
    </row>
    <row r="616" s="2" customFormat="1" ht="16.8" customHeight="1">
      <c r="A616" s="35"/>
      <c r="B616" s="36"/>
      <c r="C616" s="231" t="s">
        <v>2255</v>
      </c>
      <c r="D616" s="35"/>
      <c r="E616" s="35"/>
      <c r="F616" s="35"/>
      <c r="G616" s="35"/>
      <c r="H616" s="36"/>
    </row>
    <row r="617" s="2" customFormat="1" ht="16.8" customHeight="1">
      <c r="A617" s="35"/>
      <c r="B617" s="36"/>
      <c r="C617" s="229" t="s">
        <v>822</v>
      </c>
      <c r="D617" s="229" t="s">
        <v>823</v>
      </c>
      <c r="E617" s="16" t="s">
        <v>495</v>
      </c>
      <c r="F617" s="230">
        <v>165.221</v>
      </c>
      <c r="G617" s="35"/>
      <c r="H617" s="36"/>
    </row>
    <row r="618" s="2" customFormat="1" ht="16.8" customHeight="1">
      <c r="A618" s="35"/>
      <c r="B618" s="36"/>
      <c r="C618" s="225" t="s">
        <v>368</v>
      </c>
      <c r="D618" s="226" t="s">
        <v>368</v>
      </c>
      <c r="E618" s="227" t="s">
        <v>1</v>
      </c>
      <c r="F618" s="228">
        <v>33.75</v>
      </c>
      <c r="G618" s="35"/>
      <c r="H618" s="36"/>
    </row>
    <row r="619" s="2" customFormat="1" ht="16.8" customHeight="1">
      <c r="A619" s="35"/>
      <c r="B619" s="36"/>
      <c r="C619" s="229" t="s">
        <v>368</v>
      </c>
      <c r="D619" s="229" t="s">
        <v>868</v>
      </c>
      <c r="E619" s="16" t="s">
        <v>1</v>
      </c>
      <c r="F619" s="230">
        <v>33.75</v>
      </c>
      <c r="G619" s="35"/>
      <c r="H619" s="36"/>
    </row>
    <row r="620" s="2" customFormat="1" ht="16.8" customHeight="1">
      <c r="A620" s="35"/>
      <c r="B620" s="36"/>
      <c r="C620" s="231" t="s">
        <v>2255</v>
      </c>
      <c r="D620" s="35"/>
      <c r="E620" s="35"/>
      <c r="F620" s="35"/>
      <c r="G620" s="35"/>
      <c r="H620" s="36"/>
    </row>
    <row r="621" s="2" customFormat="1" ht="16.8" customHeight="1">
      <c r="A621" s="35"/>
      <c r="B621" s="36"/>
      <c r="C621" s="229" t="s">
        <v>847</v>
      </c>
      <c r="D621" s="229" t="s">
        <v>848</v>
      </c>
      <c r="E621" s="16" t="s">
        <v>495</v>
      </c>
      <c r="F621" s="230">
        <v>1486.9870000000001</v>
      </c>
      <c r="G621" s="35"/>
      <c r="H621" s="36"/>
    </row>
    <row r="622" s="2" customFormat="1" ht="16.8" customHeight="1">
      <c r="A622" s="35"/>
      <c r="B622" s="36"/>
      <c r="C622" s="225" t="s">
        <v>370</v>
      </c>
      <c r="D622" s="226" t="s">
        <v>370</v>
      </c>
      <c r="E622" s="227" t="s">
        <v>1</v>
      </c>
      <c r="F622" s="228">
        <v>3.75</v>
      </c>
      <c r="G622" s="35"/>
      <c r="H622" s="36"/>
    </row>
    <row r="623" s="2" customFormat="1" ht="16.8" customHeight="1">
      <c r="A623" s="35"/>
      <c r="B623" s="36"/>
      <c r="C623" s="229" t="s">
        <v>370</v>
      </c>
      <c r="D623" s="229" t="s">
        <v>844</v>
      </c>
      <c r="E623" s="16" t="s">
        <v>1</v>
      </c>
      <c r="F623" s="230">
        <v>3.75</v>
      </c>
      <c r="G623" s="35"/>
      <c r="H623" s="36"/>
    </row>
    <row r="624" s="2" customFormat="1" ht="16.8" customHeight="1">
      <c r="A624" s="35"/>
      <c r="B624" s="36"/>
      <c r="C624" s="231" t="s">
        <v>2255</v>
      </c>
      <c r="D624" s="35"/>
      <c r="E624" s="35"/>
      <c r="F624" s="35"/>
      <c r="G624" s="35"/>
      <c r="H624" s="36"/>
    </row>
    <row r="625" s="2" customFormat="1" ht="16.8" customHeight="1">
      <c r="A625" s="35"/>
      <c r="B625" s="36"/>
      <c r="C625" s="229" t="s">
        <v>822</v>
      </c>
      <c r="D625" s="229" t="s">
        <v>823</v>
      </c>
      <c r="E625" s="16" t="s">
        <v>495</v>
      </c>
      <c r="F625" s="230">
        <v>165.221</v>
      </c>
      <c r="G625" s="35"/>
      <c r="H625" s="36"/>
    </row>
    <row r="626" s="2" customFormat="1" ht="16.8" customHeight="1">
      <c r="A626" s="35"/>
      <c r="B626" s="36"/>
      <c r="C626" s="225" t="s">
        <v>371</v>
      </c>
      <c r="D626" s="226" t="s">
        <v>371</v>
      </c>
      <c r="E626" s="227" t="s">
        <v>1</v>
      </c>
      <c r="F626" s="228">
        <v>33.75</v>
      </c>
      <c r="G626" s="35"/>
      <c r="H626" s="36"/>
    </row>
    <row r="627" s="2" customFormat="1" ht="16.8" customHeight="1">
      <c r="A627" s="35"/>
      <c r="B627" s="36"/>
      <c r="C627" s="229" t="s">
        <v>371</v>
      </c>
      <c r="D627" s="229" t="s">
        <v>869</v>
      </c>
      <c r="E627" s="16" t="s">
        <v>1</v>
      </c>
      <c r="F627" s="230">
        <v>33.75</v>
      </c>
      <c r="G627" s="35"/>
      <c r="H627" s="36"/>
    </row>
    <row r="628" s="2" customFormat="1" ht="16.8" customHeight="1">
      <c r="A628" s="35"/>
      <c r="B628" s="36"/>
      <c r="C628" s="231" t="s">
        <v>2255</v>
      </c>
      <c r="D628" s="35"/>
      <c r="E628" s="35"/>
      <c r="F628" s="35"/>
      <c r="G628" s="35"/>
      <c r="H628" s="36"/>
    </row>
    <row r="629" s="2" customFormat="1" ht="16.8" customHeight="1">
      <c r="A629" s="35"/>
      <c r="B629" s="36"/>
      <c r="C629" s="229" t="s">
        <v>847</v>
      </c>
      <c r="D629" s="229" t="s">
        <v>848</v>
      </c>
      <c r="E629" s="16" t="s">
        <v>495</v>
      </c>
      <c r="F629" s="230">
        <v>1486.9870000000001</v>
      </c>
      <c r="G629" s="35"/>
      <c r="H629" s="36"/>
    </row>
    <row r="630" s="2" customFormat="1" ht="16.8" customHeight="1">
      <c r="A630" s="35"/>
      <c r="B630" s="36"/>
      <c r="C630" s="225" t="s">
        <v>845</v>
      </c>
      <c r="D630" s="226" t="s">
        <v>845</v>
      </c>
      <c r="E630" s="227" t="s">
        <v>1</v>
      </c>
      <c r="F630" s="228">
        <v>165.221</v>
      </c>
      <c r="G630" s="35"/>
      <c r="H630" s="36"/>
    </row>
    <row r="631" s="2" customFormat="1" ht="16.8" customHeight="1">
      <c r="A631" s="35"/>
      <c r="B631" s="36"/>
      <c r="C631" s="229" t="s">
        <v>845</v>
      </c>
      <c r="D631" s="229" t="s">
        <v>846</v>
      </c>
      <c r="E631" s="16" t="s">
        <v>1</v>
      </c>
      <c r="F631" s="230">
        <v>165.221</v>
      </c>
      <c r="G631" s="35"/>
      <c r="H631" s="36"/>
    </row>
    <row r="632" s="2" customFormat="1" ht="16.8" customHeight="1">
      <c r="A632" s="35"/>
      <c r="B632" s="36"/>
      <c r="C632" s="225" t="s">
        <v>870</v>
      </c>
      <c r="D632" s="226" t="s">
        <v>870</v>
      </c>
      <c r="E632" s="227" t="s">
        <v>1</v>
      </c>
      <c r="F632" s="228">
        <v>1486.9870000000001</v>
      </c>
      <c r="G632" s="35"/>
      <c r="H632" s="36"/>
    </row>
    <row r="633" s="2" customFormat="1" ht="16.8" customHeight="1">
      <c r="A633" s="35"/>
      <c r="B633" s="36"/>
      <c r="C633" s="229" t="s">
        <v>870</v>
      </c>
      <c r="D633" s="229" t="s">
        <v>871</v>
      </c>
      <c r="E633" s="16" t="s">
        <v>1</v>
      </c>
      <c r="F633" s="230">
        <v>1486.9870000000001</v>
      </c>
      <c r="G633" s="35"/>
      <c r="H633" s="36"/>
    </row>
    <row r="634" s="2" customFormat="1" ht="26.4" customHeight="1">
      <c r="A634" s="35"/>
      <c r="B634" s="36"/>
      <c r="C634" s="224" t="s">
        <v>2256</v>
      </c>
      <c r="D634" s="224" t="s">
        <v>95</v>
      </c>
      <c r="E634" s="35"/>
      <c r="F634" s="35"/>
      <c r="G634" s="35"/>
      <c r="H634" s="36"/>
    </row>
    <row r="635" s="2" customFormat="1" ht="16.8" customHeight="1">
      <c r="A635" s="35"/>
      <c r="B635" s="36"/>
      <c r="C635" s="225" t="s">
        <v>387</v>
      </c>
      <c r="D635" s="226" t="s">
        <v>387</v>
      </c>
      <c r="E635" s="227" t="s">
        <v>1</v>
      </c>
      <c r="F635" s="228">
        <v>252.80000000000001</v>
      </c>
      <c r="G635" s="35"/>
      <c r="H635" s="36"/>
    </row>
    <row r="636" s="2" customFormat="1" ht="16.8" customHeight="1">
      <c r="A636" s="35"/>
      <c r="B636" s="36"/>
      <c r="C636" s="229" t="s">
        <v>387</v>
      </c>
      <c r="D636" s="229" t="s">
        <v>1042</v>
      </c>
      <c r="E636" s="16" t="s">
        <v>1</v>
      </c>
      <c r="F636" s="230">
        <v>252.80000000000001</v>
      </c>
      <c r="G636" s="35"/>
      <c r="H636" s="36"/>
    </row>
    <row r="637" s="2" customFormat="1" ht="16.8" customHeight="1">
      <c r="A637" s="35"/>
      <c r="B637" s="36"/>
      <c r="C637" s="225" t="s">
        <v>1790</v>
      </c>
      <c r="D637" s="226" t="s">
        <v>1790</v>
      </c>
      <c r="E637" s="227" t="s">
        <v>1</v>
      </c>
      <c r="F637" s="228">
        <v>104.667</v>
      </c>
      <c r="G637" s="35"/>
      <c r="H637" s="36"/>
    </row>
    <row r="638" s="2" customFormat="1" ht="16.8" customHeight="1">
      <c r="A638" s="35"/>
      <c r="B638" s="36"/>
      <c r="C638" s="229" t="s">
        <v>1790</v>
      </c>
      <c r="D638" s="229" t="s">
        <v>1791</v>
      </c>
      <c r="E638" s="16" t="s">
        <v>1</v>
      </c>
      <c r="F638" s="230">
        <v>104.667</v>
      </c>
      <c r="G638" s="35"/>
      <c r="H638" s="36"/>
    </row>
    <row r="639" s="2" customFormat="1" ht="16.8" customHeight="1">
      <c r="A639" s="35"/>
      <c r="B639" s="36"/>
      <c r="C639" s="225" t="s">
        <v>1802</v>
      </c>
      <c r="D639" s="226" t="s">
        <v>1802</v>
      </c>
      <c r="E639" s="227" t="s">
        <v>1</v>
      </c>
      <c r="F639" s="228">
        <v>212.5</v>
      </c>
      <c r="G639" s="35"/>
      <c r="H639" s="36"/>
    </row>
    <row r="640" s="2" customFormat="1" ht="16.8" customHeight="1">
      <c r="A640" s="35"/>
      <c r="B640" s="36"/>
      <c r="C640" s="229" t="s">
        <v>1802</v>
      </c>
      <c r="D640" s="229" t="s">
        <v>1803</v>
      </c>
      <c r="E640" s="16" t="s">
        <v>1</v>
      </c>
      <c r="F640" s="230">
        <v>212.5</v>
      </c>
      <c r="G640" s="35"/>
      <c r="H640" s="36"/>
    </row>
    <row r="641" s="2" customFormat="1" ht="16.8" customHeight="1">
      <c r="A641" s="35"/>
      <c r="B641" s="36"/>
      <c r="C641" s="225" t="s">
        <v>1810</v>
      </c>
      <c r="D641" s="226" t="s">
        <v>1810</v>
      </c>
      <c r="E641" s="227" t="s">
        <v>1</v>
      </c>
      <c r="F641" s="228">
        <v>850</v>
      </c>
      <c r="G641" s="35"/>
      <c r="H641" s="36"/>
    </row>
    <row r="642" s="2" customFormat="1" ht="16.8" customHeight="1">
      <c r="A642" s="35"/>
      <c r="B642" s="36"/>
      <c r="C642" s="229" t="s">
        <v>1810</v>
      </c>
      <c r="D642" s="229" t="s">
        <v>1811</v>
      </c>
      <c r="E642" s="16" t="s">
        <v>1</v>
      </c>
      <c r="F642" s="230">
        <v>850</v>
      </c>
      <c r="G642" s="35"/>
      <c r="H642" s="36"/>
    </row>
    <row r="643" s="2" customFormat="1" ht="16.8" customHeight="1">
      <c r="A643" s="35"/>
      <c r="B643" s="36"/>
      <c r="C643" s="225" t="s">
        <v>1818</v>
      </c>
      <c r="D643" s="226" t="s">
        <v>1818</v>
      </c>
      <c r="E643" s="227" t="s">
        <v>1</v>
      </c>
      <c r="F643" s="228">
        <v>12.544000000000001</v>
      </c>
      <c r="G643" s="35"/>
      <c r="H643" s="36"/>
    </row>
    <row r="644" s="2" customFormat="1" ht="16.8" customHeight="1">
      <c r="A644" s="35"/>
      <c r="B644" s="36"/>
      <c r="C644" s="229" t="s">
        <v>1818</v>
      </c>
      <c r="D644" s="229" t="s">
        <v>1819</v>
      </c>
      <c r="E644" s="16" t="s">
        <v>1</v>
      </c>
      <c r="F644" s="230">
        <v>12.544000000000001</v>
      </c>
      <c r="G644" s="35"/>
      <c r="H644" s="36"/>
    </row>
    <row r="645" s="2" customFormat="1" ht="16.8" customHeight="1">
      <c r="A645" s="35"/>
      <c r="B645" s="36"/>
      <c r="C645" s="225" t="s">
        <v>1826</v>
      </c>
      <c r="D645" s="226" t="s">
        <v>1826</v>
      </c>
      <c r="E645" s="227" t="s">
        <v>1</v>
      </c>
      <c r="F645" s="228">
        <v>29.071999999999999</v>
      </c>
      <c r="G645" s="35"/>
      <c r="H645" s="36"/>
    </row>
    <row r="646" s="2" customFormat="1" ht="16.8" customHeight="1">
      <c r="A646" s="35"/>
      <c r="B646" s="36"/>
      <c r="C646" s="229" t="s">
        <v>1</v>
      </c>
      <c r="D646" s="229" t="s">
        <v>827</v>
      </c>
      <c r="E646" s="16" t="s">
        <v>1</v>
      </c>
      <c r="F646" s="230">
        <v>0</v>
      </c>
      <c r="G646" s="35"/>
      <c r="H646" s="36"/>
    </row>
    <row r="647" s="2" customFormat="1" ht="16.8" customHeight="1">
      <c r="A647" s="35"/>
      <c r="B647" s="36"/>
      <c r="C647" s="229" t="s">
        <v>1826</v>
      </c>
      <c r="D647" s="229" t="s">
        <v>1827</v>
      </c>
      <c r="E647" s="16" t="s">
        <v>1</v>
      </c>
      <c r="F647" s="230">
        <v>29.071999999999999</v>
      </c>
      <c r="G647" s="35"/>
      <c r="H647" s="36"/>
    </row>
    <row r="648" s="2" customFormat="1" ht="16.8" customHeight="1">
      <c r="A648" s="35"/>
      <c r="B648" s="36"/>
      <c r="C648" s="231" t="s">
        <v>2255</v>
      </c>
      <c r="D648" s="35"/>
      <c r="E648" s="35"/>
      <c r="F648" s="35"/>
      <c r="G648" s="35"/>
      <c r="H648" s="36"/>
    </row>
    <row r="649" s="2" customFormat="1" ht="16.8" customHeight="1">
      <c r="A649" s="35"/>
      <c r="B649" s="36"/>
      <c r="C649" s="229" t="s">
        <v>1821</v>
      </c>
      <c r="D649" s="229" t="s">
        <v>1822</v>
      </c>
      <c r="E649" s="16" t="s">
        <v>495</v>
      </c>
      <c r="F649" s="230">
        <v>856.37199999999996</v>
      </c>
      <c r="G649" s="35"/>
      <c r="H649" s="36"/>
    </row>
    <row r="650" s="2" customFormat="1" ht="16.8" customHeight="1">
      <c r="A650" s="35"/>
      <c r="B650" s="36"/>
      <c r="C650" s="225" t="s">
        <v>1847</v>
      </c>
      <c r="D650" s="226" t="s">
        <v>1847</v>
      </c>
      <c r="E650" s="227" t="s">
        <v>1</v>
      </c>
      <c r="F650" s="228">
        <v>261.64800000000002</v>
      </c>
      <c r="G650" s="35"/>
      <c r="H650" s="36"/>
    </row>
    <row r="651" s="2" customFormat="1" ht="16.8" customHeight="1">
      <c r="A651" s="35"/>
      <c r="B651" s="36"/>
      <c r="C651" s="229" t="s">
        <v>1</v>
      </c>
      <c r="D651" s="229" t="s">
        <v>1846</v>
      </c>
      <c r="E651" s="16" t="s">
        <v>1</v>
      </c>
      <c r="F651" s="230">
        <v>0</v>
      </c>
      <c r="G651" s="35"/>
      <c r="H651" s="36"/>
    </row>
    <row r="652" s="2" customFormat="1" ht="16.8" customHeight="1">
      <c r="A652" s="35"/>
      <c r="B652" s="36"/>
      <c r="C652" s="229" t="s">
        <v>1847</v>
      </c>
      <c r="D652" s="229" t="s">
        <v>1848</v>
      </c>
      <c r="E652" s="16" t="s">
        <v>1</v>
      </c>
      <c r="F652" s="230">
        <v>261.64800000000002</v>
      </c>
      <c r="G652" s="35"/>
      <c r="H652" s="36"/>
    </row>
    <row r="653" s="2" customFormat="1" ht="16.8" customHeight="1">
      <c r="A653" s="35"/>
      <c r="B653" s="36"/>
      <c r="C653" s="231" t="s">
        <v>2255</v>
      </c>
      <c r="D653" s="35"/>
      <c r="E653" s="35"/>
      <c r="F653" s="35"/>
      <c r="G653" s="35"/>
      <c r="H653" s="36"/>
    </row>
    <row r="654" s="2" customFormat="1" ht="16.8" customHeight="1">
      <c r="A654" s="35"/>
      <c r="B654" s="36"/>
      <c r="C654" s="229" t="s">
        <v>1841</v>
      </c>
      <c r="D654" s="229" t="s">
        <v>1842</v>
      </c>
      <c r="E654" s="16" t="s">
        <v>495</v>
      </c>
      <c r="F654" s="230">
        <v>7779.7079999999996</v>
      </c>
      <c r="G654" s="35"/>
      <c r="H654" s="36"/>
    </row>
    <row r="655" s="2" customFormat="1" ht="16.8" customHeight="1">
      <c r="A655" s="35"/>
      <c r="B655" s="36"/>
      <c r="C655" s="225" t="s">
        <v>1864</v>
      </c>
      <c r="D655" s="226" t="s">
        <v>1864</v>
      </c>
      <c r="E655" s="227" t="s">
        <v>1</v>
      </c>
      <c r="F655" s="228">
        <v>10.519</v>
      </c>
      <c r="G655" s="35"/>
      <c r="H655" s="36"/>
    </row>
    <row r="656" s="2" customFormat="1">
      <c r="A656" s="35"/>
      <c r="B656" s="36"/>
      <c r="C656" s="229" t="s">
        <v>1864</v>
      </c>
      <c r="D656" s="229" t="s">
        <v>1830</v>
      </c>
      <c r="E656" s="16" t="s">
        <v>1</v>
      </c>
      <c r="F656" s="230">
        <v>10.519</v>
      </c>
      <c r="G656" s="35"/>
      <c r="H656" s="36"/>
    </row>
    <row r="657" s="2" customFormat="1" ht="16.8" customHeight="1">
      <c r="A657" s="35"/>
      <c r="B657" s="36"/>
      <c r="C657" s="231" t="s">
        <v>2255</v>
      </c>
      <c r="D657" s="35"/>
      <c r="E657" s="35"/>
      <c r="F657" s="35"/>
      <c r="G657" s="35"/>
      <c r="H657" s="36"/>
    </row>
    <row r="658" s="2" customFormat="1">
      <c r="A658" s="35"/>
      <c r="B658" s="36"/>
      <c r="C658" s="229" t="s">
        <v>897</v>
      </c>
      <c r="D658" s="229" t="s">
        <v>898</v>
      </c>
      <c r="E658" s="16" t="s">
        <v>495</v>
      </c>
      <c r="F658" s="230">
        <v>540.726</v>
      </c>
      <c r="G658" s="35"/>
      <c r="H658" s="36"/>
    </row>
    <row r="659" s="2" customFormat="1" ht="16.8" customHeight="1">
      <c r="A659" s="35"/>
      <c r="B659" s="36"/>
      <c r="C659" s="225" t="s">
        <v>1869</v>
      </c>
      <c r="D659" s="226" t="s">
        <v>1869</v>
      </c>
      <c r="E659" s="227" t="s">
        <v>1</v>
      </c>
      <c r="F659" s="228">
        <v>119.756</v>
      </c>
      <c r="G659" s="35"/>
      <c r="H659" s="36"/>
    </row>
    <row r="660" s="2" customFormat="1">
      <c r="A660" s="35"/>
      <c r="B660" s="36"/>
      <c r="C660" s="229" t="s">
        <v>1869</v>
      </c>
      <c r="D660" s="229" t="s">
        <v>1835</v>
      </c>
      <c r="E660" s="16" t="s">
        <v>1</v>
      </c>
      <c r="F660" s="230">
        <v>119.756</v>
      </c>
      <c r="G660" s="35"/>
      <c r="H660" s="36"/>
    </row>
    <row r="661" s="2" customFormat="1" ht="16.8" customHeight="1">
      <c r="A661" s="35"/>
      <c r="B661" s="36"/>
      <c r="C661" s="231" t="s">
        <v>2255</v>
      </c>
      <c r="D661" s="35"/>
      <c r="E661" s="35"/>
      <c r="F661" s="35"/>
      <c r="G661" s="35"/>
      <c r="H661" s="36"/>
    </row>
    <row r="662" s="2" customFormat="1">
      <c r="A662" s="35"/>
      <c r="B662" s="36"/>
      <c r="C662" s="229" t="s">
        <v>908</v>
      </c>
      <c r="D662" s="229" t="s">
        <v>909</v>
      </c>
      <c r="E662" s="16" t="s">
        <v>495</v>
      </c>
      <c r="F662" s="230">
        <v>196.125</v>
      </c>
      <c r="G662" s="35"/>
      <c r="H662" s="36"/>
    </row>
    <row r="663" s="2" customFormat="1" ht="16.8" customHeight="1">
      <c r="A663" s="35"/>
      <c r="B663" s="36"/>
      <c r="C663" s="225" t="s">
        <v>1874</v>
      </c>
      <c r="D663" s="226" t="s">
        <v>1874</v>
      </c>
      <c r="E663" s="227" t="s">
        <v>1</v>
      </c>
      <c r="F663" s="228">
        <v>29.071999999999999</v>
      </c>
      <c r="G663" s="35"/>
      <c r="H663" s="36"/>
    </row>
    <row r="664" s="2" customFormat="1" ht="16.8" customHeight="1">
      <c r="A664" s="35"/>
      <c r="B664" s="36"/>
      <c r="C664" s="229" t="s">
        <v>1874</v>
      </c>
      <c r="D664" s="229" t="s">
        <v>1827</v>
      </c>
      <c r="E664" s="16" t="s">
        <v>1</v>
      </c>
      <c r="F664" s="230">
        <v>29.071999999999999</v>
      </c>
      <c r="G664" s="35"/>
      <c r="H664" s="36"/>
    </row>
    <row r="665" s="2" customFormat="1" ht="16.8" customHeight="1">
      <c r="A665" s="35"/>
      <c r="B665" s="36"/>
      <c r="C665" s="231" t="s">
        <v>2255</v>
      </c>
      <c r="D665" s="35"/>
      <c r="E665" s="35"/>
      <c r="F665" s="35"/>
      <c r="G665" s="35"/>
      <c r="H665" s="36"/>
    </row>
    <row r="666" s="2" customFormat="1">
      <c r="A666" s="35"/>
      <c r="B666" s="36"/>
      <c r="C666" s="229" t="s">
        <v>924</v>
      </c>
      <c r="D666" s="229" t="s">
        <v>925</v>
      </c>
      <c r="E666" s="16" t="s">
        <v>495</v>
      </c>
      <c r="F666" s="230">
        <v>92.504999999999995</v>
      </c>
      <c r="G666" s="35"/>
      <c r="H666" s="36"/>
    </row>
    <row r="667" s="2" customFormat="1" ht="16.8" customHeight="1">
      <c r="A667" s="35"/>
      <c r="B667" s="36"/>
      <c r="C667" s="225" t="s">
        <v>223</v>
      </c>
      <c r="D667" s="226" t="s">
        <v>223</v>
      </c>
      <c r="E667" s="227" t="s">
        <v>1</v>
      </c>
      <c r="F667" s="228">
        <v>219.33199999999999</v>
      </c>
      <c r="G667" s="35"/>
      <c r="H667" s="36"/>
    </row>
    <row r="668" s="2" customFormat="1" ht="16.8" customHeight="1">
      <c r="A668" s="35"/>
      <c r="B668" s="36"/>
      <c r="C668" s="229" t="s">
        <v>223</v>
      </c>
      <c r="D668" s="229" t="s">
        <v>1080</v>
      </c>
      <c r="E668" s="16" t="s">
        <v>1</v>
      </c>
      <c r="F668" s="230">
        <v>219.33199999999999</v>
      </c>
      <c r="G668" s="35"/>
      <c r="H668" s="36"/>
    </row>
    <row r="669" s="2" customFormat="1" ht="16.8" customHeight="1">
      <c r="A669" s="35"/>
      <c r="B669" s="36"/>
      <c r="C669" s="225" t="s">
        <v>1449</v>
      </c>
      <c r="D669" s="226" t="s">
        <v>1449</v>
      </c>
      <c r="E669" s="227" t="s">
        <v>1</v>
      </c>
      <c r="F669" s="228">
        <v>176.102</v>
      </c>
      <c r="G669" s="35"/>
      <c r="H669" s="36"/>
    </row>
    <row r="670" s="2" customFormat="1">
      <c r="A670" s="35"/>
      <c r="B670" s="36"/>
      <c r="C670" s="229" t="s">
        <v>1449</v>
      </c>
      <c r="D670" s="229" t="s">
        <v>1450</v>
      </c>
      <c r="E670" s="16" t="s">
        <v>1</v>
      </c>
      <c r="F670" s="230">
        <v>176.102</v>
      </c>
      <c r="G670" s="35"/>
      <c r="H670" s="36"/>
    </row>
    <row r="671" s="2" customFormat="1" ht="16.8" customHeight="1">
      <c r="A671" s="35"/>
      <c r="B671" s="36"/>
      <c r="C671" s="225" t="s">
        <v>1461</v>
      </c>
      <c r="D671" s="226" t="s">
        <v>1461</v>
      </c>
      <c r="E671" s="227" t="s">
        <v>1</v>
      </c>
      <c r="F671" s="228">
        <v>4.5199999999999996</v>
      </c>
      <c r="G671" s="35"/>
      <c r="H671" s="36"/>
    </row>
    <row r="672" s="2" customFormat="1" ht="16.8" customHeight="1">
      <c r="A672" s="35"/>
      <c r="B672" s="36"/>
      <c r="C672" s="229" t="s">
        <v>1461</v>
      </c>
      <c r="D672" s="229" t="s">
        <v>1462</v>
      </c>
      <c r="E672" s="16" t="s">
        <v>1</v>
      </c>
      <c r="F672" s="230">
        <v>4.5199999999999996</v>
      </c>
      <c r="G672" s="35"/>
      <c r="H672" s="36"/>
    </row>
    <row r="673" s="2" customFormat="1" ht="16.8" customHeight="1">
      <c r="A673" s="35"/>
      <c r="B673" s="36"/>
      <c r="C673" s="225" t="s">
        <v>1473</v>
      </c>
      <c r="D673" s="226" t="s">
        <v>1473</v>
      </c>
      <c r="E673" s="227" t="s">
        <v>1</v>
      </c>
      <c r="F673" s="228">
        <v>224</v>
      </c>
      <c r="G673" s="35"/>
      <c r="H673" s="36"/>
    </row>
    <row r="674" s="2" customFormat="1" ht="16.8" customHeight="1">
      <c r="A674" s="35"/>
      <c r="B674" s="36"/>
      <c r="C674" s="229" t="s">
        <v>1473</v>
      </c>
      <c r="D674" s="229" t="s">
        <v>1474</v>
      </c>
      <c r="E674" s="16" t="s">
        <v>1</v>
      </c>
      <c r="F674" s="230">
        <v>224</v>
      </c>
      <c r="G674" s="35"/>
      <c r="H674" s="36"/>
    </row>
    <row r="675" s="2" customFormat="1" ht="16.8" customHeight="1">
      <c r="A675" s="35"/>
      <c r="B675" s="36"/>
      <c r="C675" s="225" t="s">
        <v>1481</v>
      </c>
      <c r="D675" s="226" t="s">
        <v>1481</v>
      </c>
      <c r="E675" s="227" t="s">
        <v>1</v>
      </c>
      <c r="F675" s="228">
        <v>176.102</v>
      </c>
      <c r="G675" s="35"/>
      <c r="H675" s="36"/>
    </row>
    <row r="676" s="2" customFormat="1" ht="16.8" customHeight="1">
      <c r="A676" s="35"/>
      <c r="B676" s="36"/>
      <c r="C676" s="229" t="s">
        <v>1481</v>
      </c>
      <c r="D676" s="229" t="s">
        <v>1482</v>
      </c>
      <c r="E676" s="16" t="s">
        <v>1</v>
      </c>
      <c r="F676" s="230">
        <v>176.102</v>
      </c>
      <c r="G676" s="35"/>
      <c r="H676" s="36"/>
    </row>
    <row r="677" s="2" customFormat="1" ht="16.8" customHeight="1">
      <c r="A677" s="35"/>
      <c r="B677" s="36"/>
      <c r="C677" s="231" t="s">
        <v>2255</v>
      </c>
      <c r="D677" s="35"/>
      <c r="E677" s="35"/>
      <c r="F677" s="35"/>
      <c r="G677" s="35"/>
      <c r="H677" s="36"/>
    </row>
    <row r="678" s="2" customFormat="1" ht="16.8" customHeight="1">
      <c r="A678" s="35"/>
      <c r="B678" s="36"/>
      <c r="C678" s="229" t="s">
        <v>1476</v>
      </c>
      <c r="D678" s="229" t="s">
        <v>1477</v>
      </c>
      <c r="E678" s="16" t="s">
        <v>380</v>
      </c>
      <c r="F678" s="230">
        <v>207.078</v>
      </c>
      <c r="G678" s="35"/>
      <c r="H678" s="36"/>
    </row>
    <row r="679" s="2" customFormat="1" ht="16.8" customHeight="1">
      <c r="A679" s="35"/>
      <c r="B679" s="36"/>
      <c r="C679" s="225" t="s">
        <v>1496</v>
      </c>
      <c r="D679" s="226" t="s">
        <v>1496</v>
      </c>
      <c r="E679" s="227" t="s">
        <v>1</v>
      </c>
      <c r="F679" s="228">
        <v>92.430000000000007</v>
      </c>
      <c r="G679" s="35"/>
      <c r="H679" s="36"/>
    </row>
    <row r="680" s="2" customFormat="1" ht="16.8" customHeight="1">
      <c r="A680" s="35"/>
      <c r="B680" s="36"/>
      <c r="C680" s="229" t="s">
        <v>1496</v>
      </c>
      <c r="D680" s="229" t="s">
        <v>1497</v>
      </c>
      <c r="E680" s="16" t="s">
        <v>1</v>
      </c>
      <c r="F680" s="230">
        <v>92.430000000000007</v>
      </c>
      <c r="G680" s="35"/>
      <c r="H680" s="36"/>
    </row>
    <row r="681" s="2" customFormat="1" ht="16.8" customHeight="1">
      <c r="A681" s="35"/>
      <c r="B681" s="36"/>
      <c r="C681" s="225" t="s">
        <v>1086</v>
      </c>
      <c r="D681" s="226" t="s">
        <v>1086</v>
      </c>
      <c r="E681" s="227" t="s">
        <v>1</v>
      </c>
      <c r="F681" s="228">
        <v>13.646000000000001</v>
      </c>
      <c r="G681" s="35"/>
      <c r="H681" s="36"/>
    </row>
    <row r="682" s="2" customFormat="1" ht="16.8" customHeight="1">
      <c r="A682" s="35"/>
      <c r="B682" s="36"/>
      <c r="C682" s="229" t="s">
        <v>1086</v>
      </c>
      <c r="D682" s="229" t="s">
        <v>1087</v>
      </c>
      <c r="E682" s="16" t="s">
        <v>1</v>
      </c>
      <c r="F682" s="230">
        <v>13.646000000000001</v>
      </c>
      <c r="G682" s="35"/>
      <c r="H682" s="36"/>
    </row>
    <row r="683" s="2" customFormat="1" ht="16.8" customHeight="1">
      <c r="A683" s="35"/>
      <c r="B683" s="36"/>
      <c r="C683" s="225" t="s">
        <v>939</v>
      </c>
      <c r="D683" s="226" t="s">
        <v>939</v>
      </c>
      <c r="E683" s="227" t="s">
        <v>1</v>
      </c>
      <c r="F683" s="228">
        <v>63</v>
      </c>
      <c r="G683" s="35"/>
      <c r="H683" s="36"/>
    </row>
    <row r="684" s="2" customFormat="1">
      <c r="A684" s="35"/>
      <c r="B684" s="36"/>
      <c r="C684" s="229" t="s">
        <v>939</v>
      </c>
      <c r="D684" s="229" t="s">
        <v>1509</v>
      </c>
      <c r="E684" s="16" t="s">
        <v>1</v>
      </c>
      <c r="F684" s="230">
        <v>63</v>
      </c>
      <c r="G684" s="35"/>
      <c r="H684" s="36"/>
    </row>
    <row r="685" s="2" customFormat="1" ht="16.8" customHeight="1">
      <c r="A685" s="35"/>
      <c r="B685" s="36"/>
      <c r="C685" s="225" t="s">
        <v>1519</v>
      </c>
      <c r="D685" s="226" t="s">
        <v>1519</v>
      </c>
      <c r="E685" s="227" t="s">
        <v>1</v>
      </c>
      <c r="F685" s="228">
        <v>210</v>
      </c>
      <c r="G685" s="35"/>
      <c r="H685" s="36"/>
    </row>
    <row r="686" s="2" customFormat="1" ht="16.8" customHeight="1">
      <c r="A686" s="35"/>
      <c r="B686" s="36"/>
      <c r="C686" s="229" t="s">
        <v>1519</v>
      </c>
      <c r="D686" s="229" t="s">
        <v>1520</v>
      </c>
      <c r="E686" s="16" t="s">
        <v>1</v>
      </c>
      <c r="F686" s="230">
        <v>210</v>
      </c>
      <c r="G686" s="35"/>
      <c r="H686" s="36"/>
    </row>
    <row r="687" s="2" customFormat="1" ht="16.8" customHeight="1">
      <c r="A687" s="35"/>
      <c r="B687" s="36"/>
      <c r="C687" s="225" t="s">
        <v>1533</v>
      </c>
      <c r="D687" s="226" t="s">
        <v>1533</v>
      </c>
      <c r="E687" s="227" t="s">
        <v>1</v>
      </c>
      <c r="F687" s="228">
        <v>294.89999999999998</v>
      </c>
      <c r="G687" s="35"/>
      <c r="H687" s="36"/>
    </row>
    <row r="688" s="2" customFormat="1" ht="16.8" customHeight="1">
      <c r="A688" s="35"/>
      <c r="B688" s="36"/>
      <c r="C688" s="229" t="s">
        <v>1533</v>
      </c>
      <c r="D688" s="229" t="s">
        <v>1534</v>
      </c>
      <c r="E688" s="16" t="s">
        <v>1</v>
      </c>
      <c r="F688" s="230">
        <v>294.89999999999998</v>
      </c>
      <c r="G688" s="35"/>
      <c r="H688" s="36"/>
    </row>
    <row r="689" s="2" customFormat="1" ht="16.8" customHeight="1">
      <c r="A689" s="35"/>
      <c r="B689" s="36"/>
      <c r="C689" s="225" t="s">
        <v>1549</v>
      </c>
      <c r="D689" s="226" t="s">
        <v>1549</v>
      </c>
      <c r="E689" s="227" t="s">
        <v>1</v>
      </c>
      <c r="F689" s="228">
        <v>62.090000000000003</v>
      </c>
      <c r="G689" s="35"/>
      <c r="H689" s="36"/>
    </row>
    <row r="690" s="2" customFormat="1" ht="16.8" customHeight="1">
      <c r="A690" s="35"/>
      <c r="B690" s="36"/>
      <c r="C690" s="229" t="s">
        <v>1549</v>
      </c>
      <c r="D690" s="229" t="s">
        <v>1550</v>
      </c>
      <c r="E690" s="16" t="s">
        <v>1</v>
      </c>
      <c r="F690" s="230">
        <v>62.090000000000003</v>
      </c>
      <c r="G690" s="35"/>
      <c r="H690" s="36"/>
    </row>
    <row r="691" s="2" customFormat="1" ht="16.8" customHeight="1">
      <c r="A691" s="35"/>
      <c r="B691" s="36"/>
      <c r="C691" s="225" t="s">
        <v>1092</v>
      </c>
      <c r="D691" s="226" t="s">
        <v>1092</v>
      </c>
      <c r="E691" s="227" t="s">
        <v>1</v>
      </c>
      <c r="F691" s="228">
        <v>125.536</v>
      </c>
      <c r="G691" s="35"/>
      <c r="H691" s="36"/>
    </row>
    <row r="692" s="2" customFormat="1" ht="16.8" customHeight="1">
      <c r="A692" s="35"/>
      <c r="B692" s="36"/>
      <c r="C692" s="229" t="s">
        <v>1092</v>
      </c>
      <c r="D692" s="229" t="s">
        <v>1093</v>
      </c>
      <c r="E692" s="16" t="s">
        <v>1</v>
      </c>
      <c r="F692" s="230">
        <v>125.536</v>
      </c>
      <c r="G692" s="35"/>
      <c r="H692" s="36"/>
    </row>
    <row r="693" s="2" customFormat="1" ht="16.8" customHeight="1">
      <c r="A693" s="35"/>
      <c r="B693" s="36"/>
      <c r="C693" s="225" t="s">
        <v>1099</v>
      </c>
      <c r="D693" s="226" t="s">
        <v>1099</v>
      </c>
      <c r="E693" s="227" t="s">
        <v>1</v>
      </c>
      <c r="F693" s="228">
        <v>90.971000000000004</v>
      </c>
      <c r="G693" s="35"/>
      <c r="H693" s="36"/>
    </row>
    <row r="694" s="2" customFormat="1" ht="16.8" customHeight="1">
      <c r="A694" s="35"/>
      <c r="B694" s="36"/>
      <c r="C694" s="229" t="s">
        <v>1099</v>
      </c>
      <c r="D694" s="229" t="s">
        <v>1100</v>
      </c>
      <c r="E694" s="16" t="s">
        <v>1</v>
      </c>
      <c r="F694" s="230">
        <v>90.971000000000004</v>
      </c>
      <c r="G694" s="35"/>
      <c r="H694" s="36"/>
    </row>
    <row r="695" s="2" customFormat="1" ht="16.8" customHeight="1">
      <c r="A695" s="35"/>
      <c r="B695" s="36"/>
      <c r="C695" s="225" t="s">
        <v>514</v>
      </c>
      <c r="D695" s="226" t="s">
        <v>514</v>
      </c>
      <c r="E695" s="227" t="s">
        <v>1</v>
      </c>
      <c r="F695" s="228">
        <v>471.00200000000001</v>
      </c>
      <c r="G695" s="35"/>
      <c r="H695" s="36"/>
    </row>
    <row r="696" s="2" customFormat="1" ht="16.8" customHeight="1">
      <c r="A696" s="35"/>
      <c r="B696" s="36"/>
      <c r="C696" s="229" t="s">
        <v>514</v>
      </c>
      <c r="D696" s="229" t="s">
        <v>1106</v>
      </c>
      <c r="E696" s="16" t="s">
        <v>1</v>
      </c>
      <c r="F696" s="230">
        <v>471.00200000000001</v>
      </c>
      <c r="G696" s="35"/>
      <c r="H696" s="36"/>
    </row>
    <row r="697" s="2" customFormat="1" ht="16.8" customHeight="1">
      <c r="A697" s="35"/>
      <c r="B697" s="36"/>
      <c r="C697" s="225" t="s">
        <v>539</v>
      </c>
      <c r="D697" s="226" t="s">
        <v>539</v>
      </c>
      <c r="E697" s="227" t="s">
        <v>1</v>
      </c>
      <c r="F697" s="228">
        <v>1236</v>
      </c>
      <c r="G697" s="35"/>
      <c r="H697" s="36"/>
    </row>
    <row r="698" s="2" customFormat="1" ht="16.8" customHeight="1">
      <c r="A698" s="35"/>
      <c r="B698" s="36"/>
      <c r="C698" s="229" t="s">
        <v>539</v>
      </c>
      <c r="D698" s="229" t="s">
        <v>1115</v>
      </c>
      <c r="E698" s="16" t="s">
        <v>1</v>
      </c>
      <c r="F698" s="230">
        <v>1236</v>
      </c>
      <c r="G698" s="35"/>
      <c r="H698" s="36"/>
    </row>
    <row r="699" s="2" customFormat="1" ht="16.8" customHeight="1">
      <c r="A699" s="35"/>
      <c r="B699" s="36"/>
      <c r="C699" s="225" t="s">
        <v>1121</v>
      </c>
      <c r="D699" s="226" t="s">
        <v>1121</v>
      </c>
      <c r="E699" s="227" t="s">
        <v>1</v>
      </c>
      <c r="F699" s="228">
        <v>1.52</v>
      </c>
      <c r="G699" s="35"/>
      <c r="H699" s="36"/>
    </row>
    <row r="700" s="2" customFormat="1" ht="16.8" customHeight="1">
      <c r="A700" s="35"/>
      <c r="B700" s="36"/>
      <c r="C700" s="229" t="s">
        <v>1121</v>
      </c>
      <c r="D700" s="229" t="s">
        <v>1122</v>
      </c>
      <c r="E700" s="16" t="s">
        <v>1</v>
      </c>
      <c r="F700" s="230">
        <v>1.52</v>
      </c>
      <c r="G700" s="35"/>
      <c r="H700" s="36"/>
    </row>
    <row r="701" s="2" customFormat="1" ht="16.8" customHeight="1">
      <c r="A701" s="35"/>
      <c r="B701" s="36"/>
      <c r="C701" s="225" t="s">
        <v>1128</v>
      </c>
      <c r="D701" s="226" t="s">
        <v>1128</v>
      </c>
      <c r="E701" s="227" t="s">
        <v>1</v>
      </c>
      <c r="F701" s="228">
        <v>3.2000000000000002</v>
      </c>
      <c r="G701" s="35"/>
      <c r="H701" s="36"/>
    </row>
    <row r="702" s="2" customFormat="1" ht="16.8" customHeight="1">
      <c r="A702" s="35"/>
      <c r="B702" s="36"/>
      <c r="C702" s="229" t="s">
        <v>1128</v>
      </c>
      <c r="D702" s="229" t="s">
        <v>1129</v>
      </c>
      <c r="E702" s="16" t="s">
        <v>1</v>
      </c>
      <c r="F702" s="230">
        <v>3.2000000000000002</v>
      </c>
      <c r="G702" s="35"/>
      <c r="H702" s="36"/>
    </row>
    <row r="703" s="2" customFormat="1" ht="16.8" customHeight="1">
      <c r="A703" s="35"/>
      <c r="B703" s="36"/>
      <c r="C703" s="225" t="s">
        <v>398</v>
      </c>
      <c r="D703" s="226" t="s">
        <v>398</v>
      </c>
      <c r="E703" s="227" t="s">
        <v>1</v>
      </c>
      <c r="F703" s="228">
        <v>275.798</v>
      </c>
      <c r="G703" s="35"/>
      <c r="H703" s="36"/>
    </row>
    <row r="704" s="2" customFormat="1" ht="16.8" customHeight="1">
      <c r="A704" s="35"/>
      <c r="B704" s="36"/>
      <c r="C704" s="229" t="s">
        <v>398</v>
      </c>
      <c r="D704" s="229" t="s">
        <v>1048</v>
      </c>
      <c r="E704" s="16" t="s">
        <v>1</v>
      </c>
      <c r="F704" s="230">
        <v>275.798</v>
      </c>
      <c r="G704" s="35"/>
      <c r="H704" s="36"/>
    </row>
    <row r="705" s="2" customFormat="1" ht="16.8" customHeight="1">
      <c r="A705" s="35"/>
      <c r="B705" s="36"/>
      <c r="C705" s="225" t="s">
        <v>562</v>
      </c>
      <c r="D705" s="226" t="s">
        <v>562</v>
      </c>
      <c r="E705" s="227" t="s">
        <v>1</v>
      </c>
      <c r="F705" s="228">
        <v>0.32000000000000001</v>
      </c>
      <c r="G705" s="35"/>
      <c r="H705" s="36"/>
    </row>
    <row r="706" s="2" customFormat="1" ht="16.8" customHeight="1">
      <c r="A706" s="35"/>
      <c r="B706" s="36"/>
      <c r="C706" s="229" t="s">
        <v>562</v>
      </c>
      <c r="D706" s="229" t="s">
        <v>1135</v>
      </c>
      <c r="E706" s="16" t="s">
        <v>1</v>
      </c>
      <c r="F706" s="230">
        <v>0.32000000000000001</v>
      </c>
      <c r="G706" s="35"/>
      <c r="H706" s="36"/>
    </row>
    <row r="707" s="2" customFormat="1" ht="16.8" customHeight="1">
      <c r="A707" s="35"/>
      <c r="B707" s="36"/>
      <c r="C707" s="225" t="s">
        <v>1154</v>
      </c>
      <c r="D707" s="226" t="s">
        <v>1154</v>
      </c>
      <c r="E707" s="227" t="s">
        <v>1</v>
      </c>
      <c r="F707" s="228">
        <v>31.045000000000002</v>
      </c>
      <c r="G707" s="35"/>
      <c r="H707" s="36"/>
    </row>
    <row r="708" s="2" customFormat="1" ht="16.8" customHeight="1">
      <c r="A708" s="35"/>
      <c r="B708" s="36"/>
      <c r="C708" s="229" t="s">
        <v>1154</v>
      </c>
      <c r="D708" s="229" t="s">
        <v>1155</v>
      </c>
      <c r="E708" s="16" t="s">
        <v>1</v>
      </c>
      <c r="F708" s="230">
        <v>31.045000000000002</v>
      </c>
      <c r="G708" s="35"/>
      <c r="H708" s="36"/>
    </row>
    <row r="709" s="2" customFormat="1" ht="16.8" customHeight="1">
      <c r="A709" s="35"/>
      <c r="B709" s="36"/>
      <c r="C709" s="225" t="s">
        <v>588</v>
      </c>
      <c r="D709" s="226" t="s">
        <v>588</v>
      </c>
      <c r="E709" s="227" t="s">
        <v>1</v>
      </c>
      <c r="F709" s="228">
        <v>68</v>
      </c>
      <c r="G709" s="35"/>
      <c r="H709" s="36"/>
    </row>
    <row r="710" s="2" customFormat="1" ht="16.8" customHeight="1">
      <c r="A710" s="35"/>
      <c r="B710" s="36"/>
      <c r="C710" s="229" t="s">
        <v>588</v>
      </c>
      <c r="D710" s="229" t="s">
        <v>1163</v>
      </c>
      <c r="E710" s="16" t="s">
        <v>1</v>
      </c>
      <c r="F710" s="230">
        <v>68</v>
      </c>
      <c r="G710" s="35"/>
      <c r="H710" s="36"/>
    </row>
    <row r="711" s="2" customFormat="1" ht="16.8" customHeight="1">
      <c r="A711" s="35"/>
      <c r="B711" s="36"/>
      <c r="C711" s="225" t="s">
        <v>598</v>
      </c>
      <c r="D711" s="226" t="s">
        <v>598</v>
      </c>
      <c r="E711" s="227" t="s">
        <v>1</v>
      </c>
      <c r="F711" s="228">
        <v>136</v>
      </c>
      <c r="G711" s="35"/>
      <c r="H711" s="36"/>
    </row>
    <row r="712" s="2" customFormat="1" ht="16.8" customHeight="1">
      <c r="A712" s="35"/>
      <c r="B712" s="36"/>
      <c r="C712" s="229" t="s">
        <v>598</v>
      </c>
      <c r="D712" s="229" t="s">
        <v>1167</v>
      </c>
      <c r="E712" s="16" t="s">
        <v>1</v>
      </c>
      <c r="F712" s="230">
        <v>136</v>
      </c>
      <c r="G712" s="35"/>
      <c r="H712" s="36"/>
    </row>
    <row r="713" s="2" customFormat="1" ht="16.8" customHeight="1">
      <c r="A713" s="35"/>
      <c r="B713" s="36"/>
      <c r="C713" s="225" t="s">
        <v>628</v>
      </c>
      <c r="D713" s="226" t="s">
        <v>628</v>
      </c>
      <c r="E713" s="227" t="s">
        <v>1</v>
      </c>
      <c r="F713" s="228">
        <v>136</v>
      </c>
      <c r="G713" s="35"/>
      <c r="H713" s="36"/>
    </row>
    <row r="714" s="2" customFormat="1" ht="16.8" customHeight="1">
      <c r="A714" s="35"/>
      <c r="B714" s="36"/>
      <c r="C714" s="229" t="s">
        <v>628</v>
      </c>
      <c r="D714" s="229" t="s">
        <v>1167</v>
      </c>
      <c r="E714" s="16" t="s">
        <v>1</v>
      </c>
      <c r="F714" s="230">
        <v>136</v>
      </c>
      <c r="G714" s="35"/>
      <c r="H714" s="36"/>
    </row>
    <row r="715" s="2" customFormat="1" ht="16.8" customHeight="1">
      <c r="A715" s="35"/>
      <c r="B715" s="36"/>
      <c r="C715" s="231" t="s">
        <v>2255</v>
      </c>
      <c r="D715" s="35"/>
      <c r="E715" s="35"/>
      <c r="F715" s="35"/>
      <c r="G715" s="35"/>
      <c r="H715" s="36"/>
    </row>
    <row r="716" s="2" customFormat="1" ht="16.8" customHeight="1">
      <c r="A716" s="35"/>
      <c r="B716" s="36"/>
      <c r="C716" s="229" t="s">
        <v>1174</v>
      </c>
      <c r="D716" s="229" t="s">
        <v>1175</v>
      </c>
      <c r="E716" s="16" t="s">
        <v>1176</v>
      </c>
      <c r="F716" s="230">
        <v>1.3600000000000001</v>
      </c>
      <c r="G716" s="35"/>
      <c r="H716" s="36"/>
    </row>
    <row r="717" s="2" customFormat="1" ht="16.8" customHeight="1">
      <c r="A717" s="35"/>
      <c r="B717" s="36"/>
      <c r="C717" s="225" t="s">
        <v>641</v>
      </c>
      <c r="D717" s="226" t="s">
        <v>641</v>
      </c>
      <c r="E717" s="227" t="s">
        <v>1</v>
      </c>
      <c r="F717" s="228">
        <v>41.049999999999997</v>
      </c>
      <c r="G717" s="35"/>
      <c r="H717" s="36"/>
    </row>
    <row r="718" s="2" customFormat="1" ht="16.8" customHeight="1">
      <c r="A718" s="35"/>
      <c r="B718" s="36"/>
      <c r="C718" s="229" t="s">
        <v>641</v>
      </c>
      <c r="D718" s="229" t="s">
        <v>1184</v>
      </c>
      <c r="E718" s="16" t="s">
        <v>1</v>
      </c>
      <c r="F718" s="230">
        <v>41.049999999999997</v>
      </c>
      <c r="G718" s="35"/>
      <c r="H718" s="36"/>
    </row>
    <row r="719" s="2" customFormat="1" ht="16.8" customHeight="1">
      <c r="A719" s="35"/>
      <c r="B719" s="36"/>
      <c r="C719" s="225" t="s">
        <v>652</v>
      </c>
      <c r="D719" s="226" t="s">
        <v>652</v>
      </c>
      <c r="E719" s="227" t="s">
        <v>1</v>
      </c>
      <c r="F719" s="228">
        <v>25.637</v>
      </c>
      <c r="G719" s="35"/>
      <c r="H719" s="36"/>
    </row>
    <row r="720" s="2" customFormat="1" ht="16.8" customHeight="1">
      <c r="A720" s="35"/>
      <c r="B720" s="36"/>
      <c r="C720" s="229" t="s">
        <v>652</v>
      </c>
      <c r="D720" s="229" t="s">
        <v>1190</v>
      </c>
      <c r="E720" s="16" t="s">
        <v>1</v>
      </c>
      <c r="F720" s="230">
        <v>25.637</v>
      </c>
      <c r="G720" s="35"/>
      <c r="H720" s="36"/>
    </row>
    <row r="721" s="2" customFormat="1" ht="16.8" customHeight="1">
      <c r="A721" s="35"/>
      <c r="B721" s="36"/>
      <c r="C721" s="225" t="s">
        <v>410</v>
      </c>
      <c r="D721" s="226" t="s">
        <v>410</v>
      </c>
      <c r="E721" s="227" t="s">
        <v>1</v>
      </c>
      <c r="F721" s="228">
        <v>30.600000000000001</v>
      </c>
      <c r="G721" s="35"/>
      <c r="H721" s="36"/>
    </row>
    <row r="722" s="2" customFormat="1" ht="16.8" customHeight="1">
      <c r="A722" s="35"/>
      <c r="B722" s="36"/>
      <c r="C722" s="229" t="s">
        <v>410</v>
      </c>
      <c r="D722" s="229" t="s">
        <v>1050</v>
      </c>
      <c r="E722" s="16" t="s">
        <v>1</v>
      </c>
      <c r="F722" s="230">
        <v>30.600000000000001</v>
      </c>
      <c r="G722" s="35"/>
      <c r="H722" s="36"/>
    </row>
    <row r="723" s="2" customFormat="1" ht="16.8" customHeight="1">
      <c r="A723" s="35"/>
      <c r="B723" s="36"/>
      <c r="C723" s="225" t="s">
        <v>226</v>
      </c>
      <c r="D723" s="226" t="s">
        <v>226</v>
      </c>
      <c r="E723" s="227" t="s">
        <v>1</v>
      </c>
      <c r="F723" s="228">
        <v>6.1580000000000004</v>
      </c>
      <c r="G723" s="35"/>
      <c r="H723" s="36"/>
    </row>
    <row r="724" s="2" customFormat="1" ht="16.8" customHeight="1">
      <c r="A724" s="35"/>
      <c r="B724" s="36"/>
      <c r="C724" s="229" t="s">
        <v>226</v>
      </c>
      <c r="D724" s="229" t="s">
        <v>1201</v>
      </c>
      <c r="E724" s="16" t="s">
        <v>1</v>
      </c>
      <c r="F724" s="230">
        <v>6.1580000000000004</v>
      </c>
      <c r="G724" s="35"/>
      <c r="H724" s="36"/>
    </row>
    <row r="725" s="2" customFormat="1" ht="16.8" customHeight="1">
      <c r="A725" s="35"/>
      <c r="B725" s="36"/>
      <c r="C725" s="225" t="s">
        <v>675</v>
      </c>
      <c r="D725" s="226" t="s">
        <v>675</v>
      </c>
      <c r="E725" s="227" t="s">
        <v>1</v>
      </c>
      <c r="F725" s="228">
        <v>63.341999999999999</v>
      </c>
      <c r="G725" s="35"/>
      <c r="H725" s="36"/>
    </row>
    <row r="726" s="2" customFormat="1" ht="16.8" customHeight="1">
      <c r="A726" s="35"/>
      <c r="B726" s="36"/>
      <c r="C726" s="229" t="s">
        <v>675</v>
      </c>
      <c r="D726" s="229" t="s">
        <v>1207</v>
      </c>
      <c r="E726" s="16" t="s">
        <v>1</v>
      </c>
      <c r="F726" s="230">
        <v>63.341999999999999</v>
      </c>
      <c r="G726" s="35"/>
      <c r="H726" s="36"/>
    </row>
    <row r="727" s="2" customFormat="1" ht="16.8" customHeight="1">
      <c r="A727" s="35"/>
      <c r="B727" s="36"/>
      <c r="C727" s="225" t="s">
        <v>686</v>
      </c>
      <c r="D727" s="226" t="s">
        <v>686</v>
      </c>
      <c r="E727" s="227" t="s">
        <v>1</v>
      </c>
      <c r="F727" s="228">
        <v>53.451000000000001</v>
      </c>
      <c r="G727" s="35"/>
      <c r="H727" s="36"/>
    </row>
    <row r="728" s="2" customFormat="1">
      <c r="A728" s="35"/>
      <c r="B728" s="36"/>
      <c r="C728" s="229" t="s">
        <v>686</v>
      </c>
      <c r="D728" s="229" t="s">
        <v>1213</v>
      </c>
      <c r="E728" s="16" t="s">
        <v>1</v>
      </c>
      <c r="F728" s="230">
        <v>53.451000000000001</v>
      </c>
      <c r="G728" s="35"/>
      <c r="H728" s="36"/>
    </row>
    <row r="729" s="2" customFormat="1" ht="16.8" customHeight="1">
      <c r="A729" s="35"/>
      <c r="B729" s="36"/>
      <c r="C729" s="225" t="s">
        <v>695</v>
      </c>
      <c r="D729" s="226" t="s">
        <v>695</v>
      </c>
      <c r="E729" s="227" t="s">
        <v>1</v>
      </c>
      <c r="F729" s="228">
        <v>57.874000000000002</v>
      </c>
      <c r="G729" s="35"/>
      <c r="H729" s="36"/>
    </row>
    <row r="730" s="2" customFormat="1" ht="16.8" customHeight="1">
      <c r="A730" s="35"/>
      <c r="B730" s="36"/>
      <c r="C730" s="229" t="s">
        <v>695</v>
      </c>
      <c r="D730" s="229" t="s">
        <v>1219</v>
      </c>
      <c r="E730" s="16" t="s">
        <v>1</v>
      </c>
      <c r="F730" s="230">
        <v>57.874000000000002</v>
      </c>
      <c r="G730" s="35"/>
      <c r="H730" s="36"/>
    </row>
    <row r="731" s="2" customFormat="1" ht="16.8" customHeight="1">
      <c r="A731" s="35"/>
      <c r="B731" s="36"/>
      <c r="C731" s="225" t="s">
        <v>1230</v>
      </c>
      <c r="D731" s="226" t="s">
        <v>1230</v>
      </c>
      <c r="E731" s="227" t="s">
        <v>1</v>
      </c>
      <c r="F731" s="228">
        <v>87.757999999999996</v>
      </c>
      <c r="G731" s="35"/>
      <c r="H731" s="36"/>
    </row>
    <row r="732" s="2" customFormat="1">
      <c r="A732" s="35"/>
      <c r="B732" s="36"/>
      <c r="C732" s="229" t="s">
        <v>1230</v>
      </c>
      <c r="D732" s="229" t="s">
        <v>1231</v>
      </c>
      <c r="E732" s="16" t="s">
        <v>1</v>
      </c>
      <c r="F732" s="230">
        <v>87.757999999999996</v>
      </c>
      <c r="G732" s="35"/>
      <c r="H732" s="36"/>
    </row>
    <row r="733" s="2" customFormat="1" ht="16.8" customHeight="1">
      <c r="A733" s="35"/>
      <c r="B733" s="36"/>
      <c r="C733" s="225" t="s">
        <v>1242</v>
      </c>
      <c r="D733" s="226" t="s">
        <v>1242</v>
      </c>
      <c r="E733" s="227" t="s">
        <v>1</v>
      </c>
      <c r="F733" s="228">
        <v>9.5009999999999994</v>
      </c>
      <c r="G733" s="35"/>
      <c r="H733" s="36"/>
    </row>
    <row r="734" s="2" customFormat="1" ht="16.8" customHeight="1">
      <c r="A734" s="35"/>
      <c r="B734" s="36"/>
      <c r="C734" s="229" t="s">
        <v>1242</v>
      </c>
      <c r="D734" s="229" t="s">
        <v>1243</v>
      </c>
      <c r="E734" s="16" t="s">
        <v>1</v>
      </c>
      <c r="F734" s="230">
        <v>9.5009999999999994</v>
      </c>
      <c r="G734" s="35"/>
      <c r="H734" s="36"/>
    </row>
    <row r="735" s="2" customFormat="1" ht="16.8" customHeight="1">
      <c r="A735" s="35"/>
      <c r="B735" s="36"/>
      <c r="C735" s="225" t="s">
        <v>1249</v>
      </c>
      <c r="D735" s="226" t="s">
        <v>1249</v>
      </c>
      <c r="E735" s="227" t="s">
        <v>1</v>
      </c>
      <c r="F735" s="228">
        <v>6.681</v>
      </c>
      <c r="G735" s="35"/>
      <c r="H735" s="36"/>
    </row>
    <row r="736" s="2" customFormat="1" ht="16.8" customHeight="1">
      <c r="A736" s="35"/>
      <c r="B736" s="36"/>
      <c r="C736" s="229" t="s">
        <v>1249</v>
      </c>
      <c r="D736" s="229" t="s">
        <v>1250</v>
      </c>
      <c r="E736" s="16" t="s">
        <v>1</v>
      </c>
      <c r="F736" s="230">
        <v>6.681</v>
      </c>
      <c r="G736" s="35"/>
      <c r="H736" s="36"/>
    </row>
    <row r="737" s="2" customFormat="1" ht="16.8" customHeight="1">
      <c r="A737" s="35"/>
      <c r="B737" s="36"/>
      <c r="C737" s="225" t="s">
        <v>417</v>
      </c>
      <c r="D737" s="226" t="s">
        <v>417</v>
      </c>
      <c r="E737" s="227" t="s">
        <v>1</v>
      </c>
      <c r="F737" s="228">
        <v>93.251999999999995</v>
      </c>
      <c r="G737" s="35"/>
      <c r="H737" s="36"/>
    </row>
    <row r="738" s="2" customFormat="1" ht="16.8" customHeight="1">
      <c r="A738" s="35"/>
      <c r="B738" s="36"/>
      <c r="C738" s="229" t="s">
        <v>417</v>
      </c>
      <c r="D738" s="229" t="s">
        <v>1056</v>
      </c>
      <c r="E738" s="16" t="s">
        <v>1</v>
      </c>
      <c r="F738" s="230">
        <v>93.251999999999995</v>
      </c>
      <c r="G738" s="35"/>
      <c r="H738" s="36"/>
    </row>
    <row r="739" s="2" customFormat="1" ht="16.8" customHeight="1">
      <c r="A739" s="35"/>
      <c r="B739" s="36"/>
      <c r="C739" s="225" t="s">
        <v>730</v>
      </c>
      <c r="D739" s="226" t="s">
        <v>730</v>
      </c>
      <c r="E739" s="227" t="s">
        <v>1</v>
      </c>
      <c r="F739" s="228">
        <v>61.229999999999997</v>
      </c>
      <c r="G739" s="35"/>
      <c r="H739" s="36"/>
    </row>
    <row r="740" s="2" customFormat="1">
      <c r="A740" s="35"/>
      <c r="B740" s="36"/>
      <c r="C740" s="229" t="s">
        <v>730</v>
      </c>
      <c r="D740" s="229" t="s">
        <v>1259</v>
      </c>
      <c r="E740" s="16" t="s">
        <v>1</v>
      </c>
      <c r="F740" s="230">
        <v>61.229999999999997</v>
      </c>
      <c r="G740" s="35"/>
      <c r="H740" s="36"/>
    </row>
    <row r="741" s="2" customFormat="1" ht="16.8" customHeight="1">
      <c r="A741" s="35"/>
      <c r="B741" s="36"/>
      <c r="C741" s="225" t="s">
        <v>741</v>
      </c>
      <c r="D741" s="226" t="s">
        <v>741</v>
      </c>
      <c r="E741" s="227" t="s">
        <v>1</v>
      </c>
      <c r="F741" s="228">
        <v>132.18000000000001</v>
      </c>
      <c r="G741" s="35"/>
      <c r="H741" s="36"/>
    </row>
    <row r="742" s="2" customFormat="1" ht="16.8" customHeight="1">
      <c r="A742" s="35"/>
      <c r="B742" s="36"/>
      <c r="C742" s="229" t="s">
        <v>741</v>
      </c>
      <c r="D742" s="229" t="s">
        <v>1265</v>
      </c>
      <c r="E742" s="16" t="s">
        <v>1</v>
      </c>
      <c r="F742" s="230">
        <v>132.18000000000001</v>
      </c>
      <c r="G742" s="35"/>
      <c r="H742" s="36"/>
    </row>
    <row r="743" s="2" customFormat="1" ht="16.8" customHeight="1">
      <c r="A743" s="35"/>
      <c r="B743" s="36"/>
      <c r="C743" s="225" t="s">
        <v>753</v>
      </c>
      <c r="D743" s="226" t="s">
        <v>753</v>
      </c>
      <c r="E743" s="227" t="s">
        <v>1</v>
      </c>
      <c r="F743" s="228">
        <v>160.21799999999999</v>
      </c>
      <c r="G743" s="35"/>
      <c r="H743" s="36"/>
    </row>
    <row r="744" s="2" customFormat="1" ht="16.8" customHeight="1">
      <c r="A744" s="35"/>
      <c r="B744" s="36"/>
      <c r="C744" s="229" t="s">
        <v>753</v>
      </c>
      <c r="D744" s="229" t="s">
        <v>1272</v>
      </c>
      <c r="E744" s="16" t="s">
        <v>1</v>
      </c>
      <c r="F744" s="230">
        <v>160.21799999999999</v>
      </c>
      <c r="G744" s="35"/>
      <c r="H744" s="36"/>
    </row>
    <row r="745" s="2" customFormat="1" ht="16.8" customHeight="1">
      <c r="A745" s="35"/>
      <c r="B745" s="36"/>
      <c r="C745" s="225" t="s">
        <v>762</v>
      </c>
      <c r="D745" s="226" t="s">
        <v>762</v>
      </c>
      <c r="E745" s="227" t="s">
        <v>1</v>
      </c>
      <c r="F745" s="228">
        <v>24.033000000000001</v>
      </c>
      <c r="G745" s="35"/>
      <c r="H745" s="36"/>
    </row>
    <row r="746" s="2" customFormat="1" ht="16.8" customHeight="1">
      <c r="A746" s="35"/>
      <c r="B746" s="36"/>
      <c r="C746" s="229" t="s">
        <v>762</v>
      </c>
      <c r="D746" s="229" t="s">
        <v>1278</v>
      </c>
      <c r="E746" s="16" t="s">
        <v>1</v>
      </c>
      <c r="F746" s="230">
        <v>24.033000000000001</v>
      </c>
      <c r="G746" s="35"/>
      <c r="H746" s="36"/>
    </row>
    <row r="747" s="2" customFormat="1" ht="16.8" customHeight="1">
      <c r="A747" s="35"/>
      <c r="B747" s="36"/>
      <c r="C747" s="225" t="s">
        <v>771</v>
      </c>
      <c r="D747" s="226" t="s">
        <v>771</v>
      </c>
      <c r="E747" s="227" t="s">
        <v>1</v>
      </c>
      <c r="F747" s="228">
        <v>48.756</v>
      </c>
      <c r="G747" s="35"/>
      <c r="H747" s="36"/>
    </row>
    <row r="748" s="2" customFormat="1" ht="16.8" customHeight="1">
      <c r="A748" s="35"/>
      <c r="B748" s="36"/>
      <c r="C748" s="229" t="s">
        <v>771</v>
      </c>
      <c r="D748" s="229" t="s">
        <v>1284</v>
      </c>
      <c r="E748" s="16" t="s">
        <v>1</v>
      </c>
      <c r="F748" s="230">
        <v>48.756</v>
      </c>
      <c r="G748" s="35"/>
      <c r="H748" s="36"/>
    </row>
    <row r="749" s="2" customFormat="1" ht="16.8" customHeight="1">
      <c r="A749" s="35"/>
      <c r="B749" s="36"/>
      <c r="C749" s="225" t="s">
        <v>780</v>
      </c>
      <c r="D749" s="226" t="s">
        <v>780</v>
      </c>
      <c r="E749" s="227" t="s">
        <v>1</v>
      </c>
      <c r="F749" s="228">
        <v>159.73599999999999</v>
      </c>
      <c r="G749" s="35"/>
      <c r="H749" s="36"/>
    </row>
    <row r="750" s="2" customFormat="1" ht="16.8" customHeight="1">
      <c r="A750" s="35"/>
      <c r="B750" s="36"/>
      <c r="C750" s="229" t="s">
        <v>780</v>
      </c>
      <c r="D750" s="229" t="s">
        <v>1290</v>
      </c>
      <c r="E750" s="16" t="s">
        <v>1</v>
      </c>
      <c r="F750" s="230">
        <v>159.73599999999999</v>
      </c>
      <c r="G750" s="35"/>
      <c r="H750" s="36"/>
    </row>
    <row r="751" s="2" customFormat="1" ht="16.8" customHeight="1">
      <c r="A751" s="35"/>
      <c r="B751" s="36"/>
      <c r="C751" s="225" t="s">
        <v>797</v>
      </c>
      <c r="D751" s="226" t="s">
        <v>797</v>
      </c>
      <c r="E751" s="227" t="s">
        <v>1</v>
      </c>
      <c r="F751" s="228">
        <v>15.523</v>
      </c>
      <c r="G751" s="35"/>
      <c r="H751" s="36"/>
    </row>
    <row r="752" s="2" customFormat="1" ht="16.8" customHeight="1">
      <c r="A752" s="35"/>
      <c r="B752" s="36"/>
      <c r="C752" s="229" t="s">
        <v>797</v>
      </c>
      <c r="D752" s="229" t="s">
        <v>1301</v>
      </c>
      <c r="E752" s="16" t="s">
        <v>1</v>
      </c>
      <c r="F752" s="230">
        <v>15.523</v>
      </c>
      <c r="G752" s="35"/>
      <c r="H752" s="36"/>
    </row>
    <row r="753" s="2" customFormat="1" ht="16.8" customHeight="1">
      <c r="A753" s="35"/>
      <c r="B753" s="36"/>
      <c r="C753" s="231" t="s">
        <v>2255</v>
      </c>
      <c r="D753" s="35"/>
      <c r="E753" s="35"/>
      <c r="F753" s="35"/>
      <c r="G753" s="35"/>
      <c r="H753" s="36"/>
    </row>
    <row r="754" s="2" customFormat="1" ht="16.8" customHeight="1">
      <c r="A754" s="35"/>
      <c r="B754" s="36"/>
      <c r="C754" s="229" t="s">
        <v>1296</v>
      </c>
      <c r="D754" s="229" t="s">
        <v>1297</v>
      </c>
      <c r="E754" s="16" t="s">
        <v>380</v>
      </c>
      <c r="F754" s="230">
        <v>115.075</v>
      </c>
      <c r="G754" s="35"/>
      <c r="H754" s="36"/>
    </row>
    <row r="755" s="2" customFormat="1" ht="16.8" customHeight="1">
      <c r="A755" s="35"/>
      <c r="B755" s="36"/>
      <c r="C755" s="225" t="s">
        <v>809</v>
      </c>
      <c r="D755" s="226" t="s">
        <v>809</v>
      </c>
      <c r="E755" s="227" t="s">
        <v>1</v>
      </c>
      <c r="F755" s="228">
        <v>7.3129999999999997</v>
      </c>
      <c r="G755" s="35"/>
      <c r="H755" s="36"/>
    </row>
    <row r="756" s="2" customFormat="1" ht="16.8" customHeight="1">
      <c r="A756" s="35"/>
      <c r="B756" s="36"/>
      <c r="C756" s="229" t="s">
        <v>809</v>
      </c>
      <c r="D756" s="229" t="s">
        <v>1309</v>
      </c>
      <c r="E756" s="16" t="s">
        <v>1</v>
      </c>
      <c r="F756" s="230">
        <v>7.3129999999999997</v>
      </c>
      <c r="G756" s="35"/>
      <c r="H756" s="36"/>
    </row>
    <row r="757" s="2" customFormat="1" ht="16.8" customHeight="1">
      <c r="A757" s="35"/>
      <c r="B757" s="36"/>
      <c r="C757" s="225" t="s">
        <v>427</v>
      </c>
      <c r="D757" s="226" t="s">
        <v>427</v>
      </c>
      <c r="E757" s="227" t="s">
        <v>1</v>
      </c>
      <c r="F757" s="228">
        <v>130.25700000000001</v>
      </c>
      <c r="G757" s="35"/>
      <c r="H757" s="36"/>
    </row>
    <row r="758" s="2" customFormat="1">
      <c r="A758" s="35"/>
      <c r="B758" s="36"/>
      <c r="C758" s="229" t="s">
        <v>427</v>
      </c>
      <c r="D758" s="229" t="s">
        <v>1062</v>
      </c>
      <c r="E758" s="16" t="s">
        <v>1</v>
      </c>
      <c r="F758" s="230">
        <v>130.25700000000001</v>
      </c>
      <c r="G758" s="35"/>
      <c r="H758" s="36"/>
    </row>
    <row r="759" s="2" customFormat="1" ht="16.8" customHeight="1">
      <c r="A759" s="35"/>
      <c r="B759" s="36"/>
      <c r="C759" s="225" t="s">
        <v>817</v>
      </c>
      <c r="D759" s="226" t="s">
        <v>817</v>
      </c>
      <c r="E759" s="227" t="s">
        <v>1</v>
      </c>
      <c r="F759" s="228">
        <v>8.3200000000000003</v>
      </c>
      <c r="G759" s="35"/>
      <c r="H759" s="36"/>
    </row>
    <row r="760" s="2" customFormat="1" ht="16.8" customHeight="1">
      <c r="A760" s="35"/>
      <c r="B760" s="36"/>
      <c r="C760" s="229" t="s">
        <v>817</v>
      </c>
      <c r="D760" s="229" t="s">
        <v>1315</v>
      </c>
      <c r="E760" s="16" t="s">
        <v>1</v>
      </c>
      <c r="F760" s="230">
        <v>8.3200000000000003</v>
      </c>
      <c r="G760" s="35"/>
      <c r="H760" s="36"/>
    </row>
    <row r="761" s="2" customFormat="1" ht="16.8" customHeight="1">
      <c r="A761" s="35"/>
      <c r="B761" s="36"/>
      <c r="C761" s="225" t="s">
        <v>828</v>
      </c>
      <c r="D761" s="226" t="s">
        <v>828</v>
      </c>
      <c r="E761" s="227" t="s">
        <v>1</v>
      </c>
      <c r="F761" s="228">
        <v>6.6879999999999997</v>
      </c>
      <c r="G761" s="35"/>
      <c r="H761" s="36"/>
    </row>
    <row r="762" s="2" customFormat="1" ht="16.8" customHeight="1">
      <c r="A762" s="35"/>
      <c r="B762" s="36"/>
      <c r="C762" s="229" t="s">
        <v>828</v>
      </c>
      <c r="D762" s="229" t="s">
        <v>1321</v>
      </c>
      <c r="E762" s="16" t="s">
        <v>1</v>
      </c>
      <c r="F762" s="230">
        <v>6.6879999999999997</v>
      </c>
      <c r="G762" s="35"/>
      <c r="H762" s="36"/>
    </row>
    <row r="763" s="2" customFormat="1" ht="16.8" customHeight="1">
      <c r="A763" s="35"/>
      <c r="B763" s="36"/>
      <c r="C763" s="225" t="s">
        <v>853</v>
      </c>
      <c r="D763" s="226" t="s">
        <v>853</v>
      </c>
      <c r="E763" s="227" t="s">
        <v>1</v>
      </c>
      <c r="F763" s="228">
        <v>6.6879999999999997</v>
      </c>
      <c r="G763" s="35"/>
      <c r="H763" s="36"/>
    </row>
    <row r="764" s="2" customFormat="1" ht="16.8" customHeight="1">
      <c r="A764" s="35"/>
      <c r="B764" s="36"/>
      <c r="C764" s="229" t="s">
        <v>853</v>
      </c>
      <c r="D764" s="229" t="s">
        <v>1321</v>
      </c>
      <c r="E764" s="16" t="s">
        <v>1</v>
      </c>
      <c r="F764" s="230">
        <v>6.6879999999999997</v>
      </c>
      <c r="G764" s="35"/>
      <c r="H764" s="36"/>
    </row>
    <row r="765" s="2" customFormat="1" ht="16.8" customHeight="1">
      <c r="A765" s="35"/>
      <c r="B765" s="36"/>
      <c r="C765" s="225" t="s">
        <v>879</v>
      </c>
      <c r="D765" s="226" t="s">
        <v>879</v>
      </c>
      <c r="E765" s="227" t="s">
        <v>1</v>
      </c>
      <c r="F765" s="228">
        <v>72.219999999999999</v>
      </c>
      <c r="G765" s="35"/>
      <c r="H765" s="36"/>
    </row>
    <row r="766" s="2" customFormat="1" ht="16.8" customHeight="1">
      <c r="A766" s="35"/>
      <c r="B766" s="36"/>
      <c r="C766" s="229" t="s">
        <v>879</v>
      </c>
      <c r="D766" s="229" t="s">
        <v>1331</v>
      </c>
      <c r="E766" s="16" t="s">
        <v>1</v>
      </c>
      <c r="F766" s="230">
        <v>72.219999999999999</v>
      </c>
      <c r="G766" s="35"/>
      <c r="H766" s="36"/>
    </row>
    <row r="767" s="2" customFormat="1" ht="16.8" customHeight="1">
      <c r="A767" s="35"/>
      <c r="B767" s="36"/>
      <c r="C767" s="225" t="s">
        <v>891</v>
      </c>
      <c r="D767" s="226" t="s">
        <v>891</v>
      </c>
      <c r="E767" s="227" t="s">
        <v>1</v>
      </c>
      <c r="F767" s="228">
        <v>0.039</v>
      </c>
      <c r="G767" s="35"/>
      <c r="H767" s="36"/>
    </row>
    <row r="768" s="2" customFormat="1" ht="16.8" customHeight="1">
      <c r="A768" s="35"/>
      <c r="B768" s="36"/>
      <c r="C768" s="229" t="s">
        <v>891</v>
      </c>
      <c r="D768" s="229" t="s">
        <v>1337</v>
      </c>
      <c r="E768" s="16" t="s">
        <v>1</v>
      </c>
      <c r="F768" s="230">
        <v>0.039</v>
      </c>
      <c r="G768" s="35"/>
      <c r="H768" s="36"/>
    </row>
    <row r="769" s="2" customFormat="1" ht="16.8" customHeight="1">
      <c r="A769" s="35"/>
      <c r="B769" s="36"/>
      <c r="C769" s="225" t="s">
        <v>902</v>
      </c>
      <c r="D769" s="226" t="s">
        <v>902</v>
      </c>
      <c r="E769" s="227" t="s">
        <v>1</v>
      </c>
      <c r="F769" s="228">
        <v>1.155</v>
      </c>
      <c r="G769" s="35"/>
      <c r="H769" s="36"/>
    </row>
    <row r="770" s="2" customFormat="1" ht="16.8" customHeight="1">
      <c r="A770" s="35"/>
      <c r="B770" s="36"/>
      <c r="C770" s="229" t="s">
        <v>902</v>
      </c>
      <c r="D770" s="229" t="s">
        <v>1343</v>
      </c>
      <c r="E770" s="16" t="s">
        <v>1</v>
      </c>
      <c r="F770" s="230">
        <v>1.155</v>
      </c>
      <c r="G770" s="35"/>
      <c r="H770" s="36"/>
    </row>
    <row r="771" s="2" customFormat="1" ht="16.8" customHeight="1">
      <c r="A771" s="35"/>
      <c r="B771" s="36"/>
      <c r="C771" s="225" t="s">
        <v>913</v>
      </c>
      <c r="D771" s="226" t="s">
        <v>913</v>
      </c>
      <c r="E771" s="227" t="s">
        <v>1</v>
      </c>
      <c r="F771" s="228">
        <v>48.960000000000001</v>
      </c>
      <c r="G771" s="35"/>
      <c r="H771" s="36"/>
    </row>
    <row r="772" s="2" customFormat="1" ht="16.8" customHeight="1">
      <c r="A772" s="35"/>
      <c r="B772" s="36"/>
      <c r="C772" s="229" t="s">
        <v>913</v>
      </c>
      <c r="D772" s="229" t="s">
        <v>1349</v>
      </c>
      <c r="E772" s="16" t="s">
        <v>1</v>
      </c>
      <c r="F772" s="230">
        <v>48.960000000000001</v>
      </c>
      <c r="G772" s="35"/>
      <c r="H772" s="36"/>
    </row>
    <row r="773" s="2" customFormat="1" ht="16.8" customHeight="1">
      <c r="A773" s="35"/>
      <c r="B773" s="36"/>
      <c r="C773" s="225" t="s">
        <v>928</v>
      </c>
      <c r="D773" s="226" t="s">
        <v>928</v>
      </c>
      <c r="E773" s="227" t="s">
        <v>1</v>
      </c>
      <c r="F773" s="228">
        <v>231.03999999999999</v>
      </c>
      <c r="G773" s="35"/>
      <c r="H773" s="36"/>
    </row>
    <row r="774" s="2" customFormat="1" ht="16.8" customHeight="1">
      <c r="A774" s="35"/>
      <c r="B774" s="36"/>
      <c r="C774" s="229" t="s">
        <v>928</v>
      </c>
      <c r="D774" s="229" t="s">
        <v>1356</v>
      </c>
      <c r="E774" s="16" t="s">
        <v>1</v>
      </c>
      <c r="F774" s="230">
        <v>231.03999999999999</v>
      </c>
      <c r="G774" s="35"/>
      <c r="H774" s="36"/>
    </row>
    <row r="775" s="2" customFormat="1" ht="16.8" customHeight="1">
      <c r="A775" s="35"/>
      <c r="B775" s="36"/>
      <c r="C775" s="225" t="s">
        <v>1362</v>
      </c>
      <c r="D775" s="226" t="s">
        <v>1362</v>
      </c>
      <c r="E775" s="227" t="s">
        <v>1</v>
      </c>
      <c r="F775" s="228">
        <v>115.52</v>
      </c>
      <c r="G775" s="35"/>
      <c r="H775" s="36"/>
    </row>
    <row r="776" s="2" customFormat="1" ht="16.8" customHeight="1">
      <c r="A776" s="35"/>
      <c r="B776" s="36"/>
      <c r="C776" s="229" t="s">
        <v>1362</v>
      </c>
      <c r="D776" s="229" t="s">
        <v>1363</v>
      </c>
      <c r="E776" s="16" t="s">
        <v>1</v>
      </c>
      <c r="F776" s="230">
        <v>115.52</v>
      </c>
      <c r="G776" s="35"/>
      <c r="H776" s="36"/>
    </row>
    <row r="777" s="2" customFormat="1" ht="16.8" customHeight="1">
      <c r="A777" s="35"/>
      <c r="B777" s="36"/>
      <c r="C777" s="225" t="s">
        <v>439</v>
      </c>
      <c r="D777" s="226" t="s">
        <v>439</v>
      </c>
      <c r="E777" s="227" t="s">
        <v>1</v>
      </c>
      <c r="F777" s="228">
        <v>14.473000000000001</v>
      </c>
      <c r="G777" s="35"/>
      <c r="H777" s="36"/>
    </row>
    <row r="778" s="2" customFormat="1">
      <c r="A778" s="35"/>
      <c r="B778" s="36"/>
      <c r="C778" s="229" t="s">
        <v>439</v>
      </c>
      <c r="D778" s="229" t="s">
        <v>1068</v>
      </c>
      <c r="E778" s="16" t="s">
        <v>1</v>
      </c>
      <c r="F778" s="230">
        <v>14.473000000000001</v>
      </c>
      <c r="G778" s="35"/>
      <c r="H778" s="36"/>
    </row>
    <row r="779" s="2" customFormat="1" ht="16.8" customHeight="1">
      <c r="A779" s="35"/>
      <c r="B779" s="36"/>
      <c r="C779" s="225" t="s">
        <v>1377</v>
      </c>
      <c r="D779" s="226" t="s">
        <v>1377</v>
      </c>
      <c r="E779" s="227" t="s">
        <v>1</v>
      </c>
      <c r="F779" s="228">
        <v>199.42400000000001</v>
      </c>
      <c r="G779" s="35"/>
      <c r="H779" s="36"/>
    </row>
    <row r="780" s="2" customFormat="1" ht="16.8" customHeight="1">
      <c r="A780" s="35"/>
      <c r="B780" s="36"/>
      <c r="C780" s="229" t="s">
        <v>1377</v>
      </c>
      <c r="D780" s="229" t="s">
        <v>1378</v>
      </c>
      <c r="E780" s="16" t="s">
        <v>1</v>
      </c>
      <c r="F780" s="230">
        <v>199.42400000000001</v>
      </c>
      <c r="G780" s="35"/>
      <c r="H780" s="36"/>
    </row>
    <row r="781" s="2" customFormat="1" ht="16.8" customHeight="1">
      <c r="A781" s="35"/>
      <c r="B781" s="36"/>
      <c r="C781" s="225" t="s">
        <v>1383</v>
      </c>
      <c r="D781" s="226" t="s">
        <v>1383</v>
      </c>
      <c r="E781" s="227" t="s">
        <v>1</v>
      </c>
      <c r="F781" s="228">
        <v>123.634</v>
      </c>
      <c r="G781" s="35"/>
      <c r="H781" s="36"/>
    </row>
    <row r="782" s="2" customFormat="1" ht="16.8" customHeight="1">
      <c r="A782" s="35"/>
      <c r="B782" s="36"/>
      <c r="C782" s="229" t="s">
        <v>1383</v>
      </c>
      <c r="D782" s="229" t="s">
        <v>1384</v>
      </c>
      <c r="E782" s="16" t="s">
        <v>1</v>
      </c>
      <c r="F782" s="230">
        <v>123.634</v>
      </c>
      <c r="G782" s="35"/>
      <c r="H782" s="36"/>
    </row>
    <row r="783" s="2" customFormat="1" ht="16.8" customHeight="1">
      <c r="A783" s="35"/>
      <c r="B783" s="36"/>
      <c r="C783" s="225" t="s">
        <v>1392</v>
      </c>
      <c r="D783" s="226" t="s">
        <v>1392</v>
      </c>
      <c r="E783" s="227" t="s">
        <v>1</v>
      </c>
      <c r="F783" s="228">
        <v>84.875</v>
      </c>
      <c r="G783" s="35"/>
      <c r="H783" s="36"/>
    </row>
    <row r="784" s="2" customFormat="1" ht="16.8" customHeight="1">
      <c r="A784" s="35"/>
      <c r="B784" s="36"/>
      <c r="C784" s="229" t="s">
        <v>1392</v>
      </c>
      <c r="D784" s="229" t="s">
        <v>1393</v>
      </c>
      <c r="E784" s="16" t="s">
        <v>1</v>
      </c>
      <c r="F784" s="230">
        <v>84.875</v>
      </c>
      <c r="G784" s="35"/>
      <c r="H784" s="36"/>
    </row>
    <row r="785" s="2" customFormat="1" ht="16.8" customHeight="1">
      <c r="A785" s="35"/>
      <c r="B785" s="36"/>
      <c r="C785" s="225" t="s">
        <v>1400</v>
      </c>
      <c r="D785" s="226" t="s">
        <v>1400</v>
      </c>
      <c r="E785" s="227" t="s">
        <v>1</v>
      </c>
      <c r="F785" s="228">
        <v>16.975000000000001</v>
      </c>
      <c r="G785" s="35"/>
      <c r="H785" s="36"/>
    </row>
    <row r="786" s="2" customFormat="1" ht="16.8" customHeight="1">
      <c r="A786" s="35"/>
      <c r="B786" s="36"/>
      <c r="C786" s="229" t="s">
        <v>1400</v>
      </c>
      <c r="D786" s="229" t="s">
        <v>1401</v>
      </c>
      <c r="E786" s="16" t="s">
        <v>1</v>
      </c>
      <c r="F786" s="230">
        <v>16.975000000000001</v>
      </c>
      <c r="G786" s="35"/>
      <c r="H786" s="36"/>
    </row>
    <row r="787" s="2" customFormat="1" ht="16.8" customHeight="1">
      <c r="A787" s="35"/>
      <c r="B787" s="36"/>
      <c r="C787" s="225" t="s">
        <v>1408</v>
      </c>
      <c r="D787" s="226" t="s">
        <v>1408</v>
      </c>
      <c r="E787" s="227" t="s">
        <v>1</v>
      </c>
      <c r="F787" s="228">
        <v>397.42399999999998</v>
      </c>
      <c r="G787" s="35"/>
      <c r="H787" s="36"/>
    </row>
    <row r="788" s="2" customFormat="1" ht="16.8" customHeight="1">
      <c r="A788" s="35"/>
      <c r="B788" s="36"/>
      <c r="C788" s="229" t="s">
        <v>1408</v>
      </c>
      <c r="D788" s="229" t="s">
        <v>1409</v>
      </c>
      <c r="E788" s="16" t="s">
        <v>1</v>
      </c>
      <c r="F788" s="230">
        <v>397.42399999999998</v>
      </c>
      <c r="G788" s="35"/>
      <c r="H788" s="36"/>
    </row>
    <row r="789" s="2" customFormat="1" ht="16.8" customHeight="1">
      <c r="A789" s="35"/>
      <c r="B789" s="36"/>
      <c r="C789" s="225" t="s">
        <v>1416</v>
      </c>
      <c r="D789" s="226" t="s">
        <v>1416</v>
      </c>
      <c r="E789" s="227" t="s">
        <v>1</v>
      </c>
      <c r="F789" s="228">
        <v>6.9130000000000003</v>
      </c>
      <c r="G789" s="35"/>
      <c r="H789" s="36"/>
    </row>
    <row r="790" s="2" customFormat="1" ht="16.8" customHeight="1">
      <c r="A790" s="35"/>
      <c r="B790" s="36"/>
      <c r="C790" s="229" t="s">
        <v>1416</v>
      </c>
      <c r="D790" s="229" t="s">
        <v>1417</v>
      </c>
      <c r="E790" s="16" t="s">
        <v>1</v>
      </c>
      <c r="F790" s="230">
        <v>6.9130000000000003</v>
      </c>
      <c r="G790" s="35"/>
      <c r="H790" s="36"/>
    </row>
    <row r="791" s="2" customFormat="1" ht="16.8" customHeight="1">
      <c r="A791" s="35"/>
      <c r="B791" s="36"/>
      <c r="C791" s="225" t="s">
        <v>1423</v>
      </c>
      <c r="D791" s="226" t="s">
        <v>1423</v>
      </c>
      <c r="E791" s="227" t="s">
        <v>1</v>
      </c>
      <c r="F791" s="228">
        <v>84.875</v>
      </c>
      <c r="G791" s="35"/>
      <c r="H791" s="36"/>
    </row>
    <row r="792" s="2" customFormat="1" ht="16.8" customHeight="1">
      <c r="A792" s="35"/>
      <c r="B792" s="36"/>
      <c r="C792" s="229" t="s">
        <v>1423</v>
      </c>
      <c r="D792" s="229" t="s">
        <v>1424</v>
      </c>
      <c r="E792" s="16" t="s">
        <v>1</v>
      </c>
      <c r="F792" s="230">
        <v>84.875</v>
      </c>
      <c r="G792" s="35"/>
      <c r="H792" s="36"/>
    </row>
    <row r="793" s="2" customFormat="1" ht="16.8" customHeight="1">
      <c r="A793" s="35"/>
      <c r="B793" s="36"/>
      <c r="C793" s="225" t="s">
        <v>1431</v>
      </c>
      <c r="D793" s="226" t="s">
        <v>1431</v>
      </c>
      <c r="E793" s="227" t="s">
        <v>1</v>
      </c>
      <c r="F793" s="228">
        <v>69.125</v>
      </c>
      <c r="G793" s="35"/>
      <c r="H793" s="36"/>
    </row>
    <row r="794" s="2" customFormat="1" ht="16.8" customHeight="1">
      <c r="A794" s="35"/>
      <c r="B794" s="36"/>
      <c r="C794" s="229" t="s">
        <v>1431</v>
      </c>
      <c r="D794" s="229" t="s">
        <v>1432</v>
      </c>
      <c r="E794" s="16" t="s">
        <v>1</v>
      </c>
      <c r="F794" s="230">
        <v>69.125</v>
      </c>
      <c r="G794" s="35"/>
      <c r="H794" s="36"/>
    </row>
    <row r="795" s="2" customFormat="1" ht="16.8" customHeight="1">
      <c r="A795" s="35"/>
      <c r="B795" s="36"/>
      <c r="C795" s="225" t="s">
        <v>451</v>
      </c>
      <c r="D795" s="226" t="s">
        <v>451</v>
      </c>
      <c r="E795" s="227" t="s">
        <v>1</v>
      </c>
      <c r="F795" s="228">
        <v>130.25700000000001</v>
      </c>
      <c r="G795" s="35"/>
      <c r="H795" s="36"/>
    </row>
    <row r="796" s="2" customFormat="1" ht="16.8" customHeight="1">
      <c r="A796" s="35"/>
      <c r="B796" s="36"/>
      <c r="C796" s="229" t="s">
        <v>451</v>
      </c>
      <c r="D796" s="229" t="s">
        <v>1070</v>
      </c>
      <c r="E796" s="16" t="s">
        <v>1</v>
      </c>
      <c r="F796" s="230">
        <v>130.25700000000001</v>
      </c>
      <c r="G796" s="35"/>
      <c r="H796" s="36"/>
    </row>
    <row r="797" s="2" customFormat="1" ht="16.8" customHeight="1">
      <c r="A797" s="35"/>
      <c r="B797" s="36"/>
      <c r="C797" s="225" t="s">
        <v>1439</v>
      </c>
      <c r="D797" s="226" t="s">
        <v>1439</v>
      </c>
      <c r="E797" s="227" t="s">
        <v>1</v>
      </c>
      <c r="F797" s="228">
        <v>212.5</v>
      </c>
      <c r="G797" s="35"/>
      <c r="H797" s="36"/>
    </row>
    <row r="798" s="2" customFormat="1" ht="16.8" customHeight="1">
      <c r="A798" s="35"/>
      <c r="B798" s="36"/>
      <c r="C798" s="229" t="s">
        <v>1439</v>
      </c>
      <c r="D798" s="229" t="s">
        <v>1440</v>
      </c>
      <c r="E798" s="16" t="s">
        <v>1</v>
      </c>
      <c r="F798" s="230">
        <v>212.5</v>
      </c>
      <c r="G798" s="35"/>
      <c r="H798" s="36"/>
    </row>
    <row r="799" s="2" customFormat="1" ht="16.8" customHeight="1">
      <c r="A799" s="35"/>
      <c r="B799" s="36"/>
      <c r="C799" s="225" t="s">
        <v>948</v>
      </c>
      <c r="D799" s="226" t="s">
        <v>948</v>
      </c>
      <c r="E799" s="227" t="s">
        <v>1</v>
      </c>
      <c r="F799" s="228">
        <v>30</v>
      </c>
      <c r="G799" s="35"/>
      <c r="H799" s="36"/>
    </row>
    <row r="800" s="2" customFormat="1">
      <c r="A800" s="35"/>
      <c r="B800" s="36"/>
      <c r="C800" s="229" t="s">
        <v>948</v>
      </c>
      <c r="D800" s="229" t="s">
        <v>1558</v>
      </c>
      <c r="E800" s="16" t="s">
        <v>1</v>
      </c>
      <c r="F800" s="230">
        <v>30</v>
      </c>
      <c r="G800" s="35"/>
      <c r="H800" s="36"/>
    </row>
    <row r="801" s="2" customFormat="1" ht="16.8" customHeight="1">
      <c r="A801" s="35"/>
      <c r="B801" s="36"/>
      <c r="C801" s="225" t="s">
        <v>949</v>
      </c>
      <c r="D801" s="226" t="s">
        <v>949</v>
      </c>
      <c r="E801" s="227" t="s">
        <v>1</v>
      </c>
      <c r="F801" s="228">
        <v>30</v>
      </c>
      <c r="G801" s="35"/>
      <c r="H801" s="36"/>
    </row>
    <row r="802" s="2" customFormat="1">
      <c r="A802" s="35"/>
      <c r="B802" s="36"/>
      <c r="C802" s="229" t="s">
        <v>949</v>
      </c>
      <c r="D802" s="229" t="s">
        <v>1565</v>
      </c>
      <c r="E802" s="16" t="s">
        <v>1</v>
      </c>
      <c r="F802" s="230">
        <v>30</v>
      </c>
      <c r="G802" s="35"/>
      <c r="H802" s="36"/>
    </row>
    <row r="803" s="2" customFormat="1" ht="16.8" customHeight="1">
      <c r="A803" s="35"/>
      <c r="B803" s="36"/>
      <c r="C803" s="225" t="s">
        <v>1571</v>
      </c>
      <c r="D803" s="226" t="s">
        <v>1571</v>
      </c>
      <c r="E803" s="227" t="s">
        <v>1</v>
      </c>
      <c r="F803" s="228">
        <v>1</v>
      </c>
      <c r="G803" s="35"/>
      <c r="H803" s="36"/>
    </row>
    <row r="804" s="2" customFormat="1" ht="16.8" customHeight="1">
      <c r="A804" s="35"/>
      <c r="B804" s="36"/>
      <c r="C804" s="229" t="s">
        <v>1571</v>
      </c>
      <c r="D804" s="229" t="s">
        <v>1572</v>
      </c>
      <c r="E804" s="16" t="s">
        <v>1</v>
      </c>
      <c r="F804" s="230">
        <v>1</v>
      </c>
      <c r="G804" s="35"/>
      <c r="H804" s="36"/>
    </row>
    <row r="805" s="2" customFormat="1" ht="16.8" customHeight="1">
      <c r="A805" s="35"/>
      <c r="B805" s="36"/>
      <c r="C805" s="225" t="s">
        <v>1579</v>
      </c>
      <c r="D805" s="226" t="s">
        <v>1579</v>
      </c>
      <c r="E805" s="227" t="s">
        <v>1</v>
      </c>
      <c r="F805" s="228">
        <v>32</v>
      </c>
      <c r="G805" s="35"/>
      <c r="H805" s="36"/>
    </row>
    <row r="806" s="2" customFormat="1" ht="16.8" customHeight="1">
      <c r="A806" s="35"/>
      <c r="B806" s="36"/>
      <c r="C806" s="229" t="s">
        <v>1579</v>
      </c>
      <c r="D806" s="229" t="s">
        <v>1580</v>
      </c>
      <c r="E806" s="16" t="s">
        <v>1</v>
      </c>
      <c r="F806" s="230">
        <v>32</v>
      </c>
      <c r="G806" s="35"/>
      <c r="H806" s="36"/>
    </row>
    <row r="807" s="2" customFormat="1" ht="16.8" customHeight="1">
      <c r="A807" s="35"/>
      <c r="B807" s="36"/>
      <c r="C807" s="225" t="s">
        <v>1593</v>
      </c>
      <c r="D807" s="226" t="s">
        <v>1593</v>
      </c>
      <c r="E807" s="227" t="s">
        <v>1</v>
      </c>
      <c r="F807" s="228">
        <v>33.600000000000001</v>
      </c>
      <c r="G807" s="35"/>
      <c r="H807" s="36"/>
    </row>
    <row r="808" s="2" customFormat="1" ht="16.8" customHeight="1">
      <c r="A808" s="35"/>
      <c r="B808" s="36"/>
      <c r="C808" s="229" t="s">
        <v>1593</v>
      </c>
      <c r="D808" s="229" t="s">
        <v>1594</v>
      </c>
      <c r="E808" s="16" t="s">
        <v>1</v>
      </c>
      <c r="F808" s="230">
        <v>33.600000000000001</v>
      </c>
      <c r="G808" s="35"/>
      <c r="H808" s="36"/>
    </row>
    <row r="809" s="2" customFormat="1" ht="16.8" customHeight="1">
      <c r="A809" s="35"/>
      <c r="B809" s="36"/>
      <c r="C809" s="225" t="s">
        <v>1605</v>
      </c>
      <c r="D809" s="226" t="s">
        <v>1605</v>
      </c>
      <c r="E809" s="227" t="s">
        <v>1</v>
      </c>
      <c r="F809" s="228">
        <v>62.090000000000003</v>
      </c>
      <c r="G809" s="35"/>
      <c r="H809" s="36"/>
    </row>
    <row r="810" s="2" customFormat="1" ht="16.8" customHeight="1">
      <c r="A810" s="35"/>
      <c r="B810" s="36"/>
      <c r="C810" s="229" t="s">
        <v>1605</v>
      </c>
      <c r="D810" s="229" t="s">
        <v>1606</v>
      </c>
      <c r="E810" s="16" t="s">
        <v>1</v>
      </c>
      <c r="F810" s="230">
        <v>62.090000000000003</v>
      </c>
      <c r="G810" s="35"/>
      <c r="H810" s="36"/>
    </row>
    <row r="811" s="2" customFormat="1" ht="16.8" customHeight="1">
      <c r="A811" s="35"/>
      <c r="B811" s="36"/>
      <c r="C811" s="225" t="s">
        <v>1613</v>
      </c>
      <c r="D811" s="226" t="s">
        <v>1613</v>
      </c>
      <c r="E811" s="227" t="s">
        <v>1</v>
      </c>
      <c r="F811" s="228">
        <v>62.090000000000003</v>
      </c>
      <c r="G811" s="35"/>
      <c r="H811" s="36"/>
    </row>
    <row r="812" s="2" customFormat="1" ht="16.8" customHeight="1">
      <c r="A812" s="35"/>
      <c r="B812" s="36"/>
      <c r="C812" s="229" t="s">
        <v>1613</v>
      </c>
      <c r="D812" s="229" t="s">
        <v>1614</v>
      </c>
      <c r="E812" s="16" t="s">
        <v>1</v>
      </c>
      <c r="F812" s="230">
        <v>62.090000000000003</v>
      </c>
      <c r="G812" s="35"/>
      <c r="H812" s="36"/>
    </row>
    <row r="813" s="2" customFormat="1" ht="16.8" customHeight="1">
      <c r="A813" s="35"/>
      <c r="B813" s="36"/>
      <c r="C813" s="225" t="s">
        <v>463</v>
      </c>
      <c r="D813" s="226" t="s">
        <v>463</v>
      </c>
      <c r="E813" s="227" t="s">
        <v>1</v>
      </c>
      <c r="F813" s="228">
        <v>14.473000000000001</v>
      </c>
      <c r="G813" s="35"/>
      <c r="H813" s="36"/>
    </row>
    <row r="814" s="2" customFormat="1" ht="16.8" customHeight="1">
      <c r="A814" s="35"/>
      <c r="B814" s="36"/>
      <c r="C814" s="229" t="s">
        <v>463</v>
      </c>
      <c r="D814" s="229" t="s">
        <v>1072</v>
      </c>
      <c r="E814" s="16" t="s">
        <v>1</v>
      </c>
      <c r="F814" s="230">
        <v>14.473000000000001</v>
      </c>
      <c r="G814" s="35"/>
      <c r="H814" s="36"/>
    </row>
    <row r="815" s="2" customFormat="1" ht="16.8" customHeight="1">
      <c r="A815" s="35"/>
      <c r="B815" s="36"/>
      <c r="C815" s="225" t="s">
        <v>1619</v>
      </c>
      <c r="D815" s="226" t="s">
        <v>1619</v>
      </c>
      <c r="E815" s="227" t="s">
        <v>1</v>
      </c>
      <c r="F815" s="228">
        <v>11.15</v>
      </c>
      <c r="G815" s="35"/>
      <c r="H815" s="36"/>
    </row>
    <row r="816" s="2" customFormat="1" ht="16.8" customHeight="1">
      <c r="A816" s="35"/>
      <c r="B816" s="36"/>
      <c r="C816" s="229" t="s">
        <v>1619</v>
      </c>
      <c r="D816" s="229" t="s">
        <v>1620</v>
      </c>
      <c r="E816" s="16" t="s">
        <v>1</v>
      </c>
      <c r="F816" s="230">
        <v>11.15</v>
      </c>
      <c r="G816" s="35"/>
      <c r="H816" s="36"/>
    </row>
    <row r="817" s="2" customFormat="1" ht="16.8" customHeight="1">
      <c r="A817" s="35"/>
      <c r="B817" s="36"/>
      <c r="C817" s="225" t="s">
        <v>1627</v>
      </c>
      <c r="D817" s="226" t="s">
        <v>1627</v>
      </c>
      <c r="E817" s="227" t="s">
        <v>1</v>
      </c>
      <c r="F817" s="228">
        <v>8.6400000000000006</v>
      </c>
      <c r="G817" s="35"/>
      <c r="H817" s="36"/>
    </row>
    <row r="818" s="2" customFormat="1" ht="16.8" customHeight="1">
      <c r="A818" s="35"/>
      <c r="B818" s="36"/>
      <c r="C818" s="229" t="s">
        <v>1627</v>
      </c>
      <c r="D818" s="229" t="s">
        <v>1628</v>
      </c>
      <c r="E818" s="16" t="s">
        <v>1</v>
      </c>
      <c r="F818" s="230">
        <v>8.6400000000000006</v>
      </c>
      <c r="G818" s="35"/>
      <c r="H818" s="36"/>
    </row>
    <row r="819" s="2" customFormat="1" ht="16.8" customHeight="1">
      <c r="A819" s="35"/>
      <c r="B819" s="36"/>
      <c r="C819" s="225" t="s">
        <v>1639</v>
      </c>
      <c r="D819" s="226" t="s">
        <v>1639</v>
      </c>
      <c r="E819" s="227" t="s">
        <v>1</v>
      </c>
      <c r="F819" s="228">
        <v>3.52</v>
      </c>
      <c r="G819" s="35"/>
      <c r="H819" s="36"/>
    </row>
    <row r="820" s="2" customFormat="1" ht="16.8" customHeight="1">
      <c r="A820" s="35"/>
      <c r="B820" s="36"/>
      <c r="C820" s="229" t="s">
        <v>1639</v>
      </c>
      <c r="D820" s="229" t="s">
        <v>1640</v>
      </c>
      <c r="E820" s="16" t="s">
        <v>1</v>
      </c>
      <c r="F820" s="230">
        <v>3.52</v>
      </c>
      <c r="G820" s="35"/>
      <c r="H820" s="36"/>
    </row>
    <row r="821" s="2" customFormat="1" ht="16.8" customHeight="1">
      <c r="A821" s="35"/>
      <c r="B821" s="36"/>
      <c r="C821" s="231" t="s">
        <v>2255</v>
      </c>
      <c r="D821" s="35"/>
      <c r="E821" s="35"/>
      <c r="F821" s="35"/>
      <c r="G821" s="35"/>
      <c r="H821" s="36"/>
    </row>
    <row r="822" s="2" customFormat="1" ht="16.8" customHeight="1">
      <c r="A822" s="35"/>
      <c r="B822" s="36"/>
      <c r="C822" s="229" t="s">
        <v>1634</v>
      </c>
      <c r="D822" s="229" t="s">
        <v>1635</v>
      </c>
      <c r="E822" s="16" t="s">
        <v>380</v>
      </c>
      <c r="F822" s="230">
        <v>13.98</v>
      </c>
      <c r="G822" s="35"/>
      <c r="H822" s="36"/>
    </row>
    <row r="823" s="2" customFormat="1" ht="16.8" customHeight="1">
      <c r="A823" s="35"/>
      <c r="B823" s="36"/>
      <c r="C823" s="225" t="s">
        <v>1651</v>
      </c>
      <c r="D823" s="226" t="s">
        <v>1651</v>
      </c>
      <c r="E823" s="227" t="s">
        <v>1</v>
      </c>
      <c r="F823" s="228">
        <v>7.7999999999999998</v>
      </c>
      <c r="G823" s="35"/>
      <c r="H823" s="36"/>
    </row>
    <row r="824" s="2" customFormat="1" ht="16.8" customHeight="1">
      <c r="A824" s="35"/>
      <c r="B824" s="36"/>
      <c r="C824" s="229" t="s">
        <v>1651</v>
      </c>
      <c r="D824" s="229" t="s">
        <v>1652</v>
      </c>
      <c r="E824" s="16" t="s">
        <v>1</v>
      </c>
      <c r="F824" s="230">
        <v>7.7999999999999998</v>
      </c>
      <c r="G824" s="35"/>
      <c r="H824" s="36"/>
    </row>
    <row r="825" s="2" customFormat="1" ht="16.8" customHeight="1">
      <c r="A825" s="35"/>
      <c r="B825" s="36"/>
      <c r="C825" s="225" t="s">
        <v>1659</v>
      </c>
      <c r="D825" s="226" t="s">
        <v>1659</v>
      </c>
      <c r="E825" s="227" t="s">
        <v>1</v>
      </c>
      <c r="F825" s="228">
        <v>7.7999999999999998</v>
      </c>
      <c r="G825" s="35"/>
      <c r="H825" s="36"/>
    </row>
    <row r="826" s="2" customFormat="1" ht="16.8" customHeight="1">
      <c r="A826" s="35"/>
      <c r="B826" s="36"/>
      <c r="C826" s="229" t="s">
        <v>1659</v>
      </c>
      <c r="D826" s="229" t="s">
        <v>1652</v>
      </c>
      <c r="E826" s="16" t="s">
        <v>1</v>
      </c>
      <c r="F826" s="230">
        <v>7.7999999999999998</v>
      </c>
      <c r="G826" s="35"/>
      <c r="H826" s="36"/>
    </row>
    <row r="827" s="2" customFormat="1" ht="16.8" customHeight="1">
      <c r="A827" s="35"/>
      <c r="B827" s="36"/>
      <c r="C827" s="231" t="s">
        <v>2255</v>
      </c>
      <c r="D827" s="35"/>
      <c r="E827" s="35"/>
      <c r="F827" s="35"/>
      <c r="G827" s="35"/>
      <c r="H827" s="36"/>
    </row>
    <row r="828" s="2" customFormat="1" ht="16.8" customHeight="1">
      <c r="A828" s="35"/>
      <c r="B828" s="36"/>
      <c r="C828" s="229" t="s">
        <v>1654</v>
      </c>
      <c r="D828" s="229" t="s">
        <v>1655</v>
      </c>
      <c r="E828" s="16" t="s">
        <v>434</v>
      </c>
      <c r="F828" s="230">
        <v>46.520000000000003</v>
      </c>
      <c r="G828" s="35"/>
      <c r="H828" s="36"/>
    </row>
    <row r="829" s="2" customFormat="1" ht="16.8" customHeight="1">
      <c r="A829" s="35"/>
      <c r="B829" s="36"/>
      <c r="C829" s="225" t="s">
        <v>950</v>
      </c>
      <c r="D829" s="226" t="s">
        <v>950</v>
      </c>
      <c r="E829" s="227" t="s">
        <v>1</v>
      </c>
      <c r="F829" s="228">
        <v>10.1</v>
      </c>
      <c r="G829" s="35"/>
      <c r="H829" s="36"/>
    </row>
    <row r="830" s="2" customFormat="1" ht="16.8" customHeight="1">
      <c r="A830" s="35"/>
      <c r="B830" s="36"/>
      <c r="C830" s="229" t="s">
        <v>950</v>
      </c>
      <c r="D830" s="229" t="s">
        <v>1669</v>
      </c>
      <c r="E830" s="16" t="s">
        <v>1</v>
      </c>
      <c r="F830" s="230">
        <v>10.1</v>
      </c>
      <c r="G830" s="35"/>
      <c r="H830" s="36"/>
    </row>
    <row r="831" s="2" customFormat="1" ht="16.8" customHeight="1">
      <c r="A831" s="35"/>
      <c r="B831" s="36"/>
      <c r="C831" s="231" t="s">
        <v>2255</v>
      </c>
      <c r="D831" s="35"/>
      <c r="E831" s="35"/>
      <c r="F831" s="35"/>
      <c r="G831" s="35"/>
      <c r="H831" s="36"/>
    </row>
    <row r="832" s="2" customFormat="1" ht="16.8" customHeight="1">
      <c r="A832" s="35"/>
      <c r="B832" s="36"/>
      <c r="C832" s="229" t="s">
        <v>1664</v>
      </c>
      <c r="D832" s="229" t="s">
        <v>1665</v>
      </c>
      <c r="E832" s="16" t="s">
        <v>434</v>
      </c>
      <c r="F832" s="230">
        <v>18.739999999999998</v>
      </c>
      <c r="G832" s="35"/>
      <c r="H832" s="36"/>
    </row>
    <row r="833" s="2" customFormat="1" ht="16.8" customHeight="1">
      <c r="A833" s="35"/>
      <c r="B833" s="36"/>
      <c r="C833" s="225" t="s">
        <v>1677</v>
      </c>
      <c r="D833" s="226" t="s">
        <v>1677</v>
      </c>
      <c r="E833" s="227" t="s">
        <v>1</v>
      </c>
      <c r="F833" s="228">
        <v>2</v>
      </c>
      <c r="G833" s="35"/>
      <c r="H833" s="36"/>
    </row>
    <row r="834" s="2" customFormat="1" ht="16.8" customHeight="1">
      <c r="A834" s="35"/>
      <c r="B834" s="36"/>
      <c r="C834" s="229" t="s">
        <v>1677</v>
      </c>
      <c r="D834" s="229" t="s">
        <v>1678</v>
      </c>
      <c r="E834" s="16" t="s">
        <v>1</v>
      </c>
      <c r="F834" s="230">
        <v>2</v>
      </c>
      <c r="G834" s="35"/>
      <c r="H834" s="36"/>
    </row>
    <row r="835" s="2" customFormat="1" ht="16.8" customHeight="1">
      <c r="A835" s="35"/>
      <c r="B835" s="36"/>
      <c r="C835" s="225" t="s">
        <v>1691</v>
      </c>
      <c r="D835" s="226" t="s">
        <v>1691</v>
      </c>
      <c r="E835" s="227" t="s">
        <v>1</v>
      </c>
      <c r="F835" s="228">
        <v>4.7809999999999997</v>
      </c>
      <c r="G835" s="35"/>
      <c r="H835" s="36"/>
    </row>
    <row r="836" s="2" customFormat="1">
      <c r="A836" s="35"/>
      <c r="B836" s="36"/>
      <c r="C836" s="229" t="s">
        <v>1691</v>
      </c>
      <c r="D836" s="229" t="s">
        <v>1692</v>
      </c>
      <c r="E836" s="16" t="s">
        <v>1</v>
      </c>
      <c r="F836" s="230">
        <v>4.7809999999999997</v>
      </c>
      <c r="G836" s="35"/>
      <c r="H836" s="36"/>
    </row>
    <row r="837" s="2" customFormat="1" ht="16.8" customHeight="1">
      <c r="A837" s="35"/>
      <c r="B837" s="36"/>
      <c r="C837" s="231" t="s">
        <v>2255</v>
      </c>
      <c r="D837" s="35"/>
      <c r="E837" s="35"/>
      <c r="F837" s="35"/>
      <c r="G837" s="35"/>
      <c r="H837" s="36"/>
    </row>
    <row r="838" s="2" customFormat="1" ht="16.8" customHeight="1">
      <c r="A838" s="35"/>
      <c r="B838" s="36"/>
      <c r="C838" s="229" t="s">
        <v>1686</v>
      </c>
      <c r="D838" s="229" t="s">
        <v>1687</v>
      </c>
      <c r="E838" s="16" t="s">
        <v>446</v>
      </c>
      <c r="F838" s="230">
        <v>245.78399999999999</v>
      </c>
      <c r="G838" s="35"/>
      <c r="H838" s="36"/>
    </row>
    <row r="839" s="2" customFormat="1" ht="16.8" customHeight="1">
      <c r="A839" s="35"/>
      <c r="B839" s="36"/>
      <c r="C839" s="225" t="s">
        <v>1705</v>
      </c>
      <c r="D839" s="226" t="s">
        <v>1705</v>
      </c>
      <c r="E839" s="227" t="s">
        <v>1</v>
      </c>
      <c r="F839" s="228">
        <v>49.898000000000003</v>
      </c>
      <c r="G839" s="35"/>
      <c r="H839" s="36"/>
    </row>
    <row r="840" s="2" customFormat="1">
      <c r="A840" s="35"/>
      <c r="B840" s="36"/>
      <c r="C840" s="229" t="s">
        <v>1705</v>
      </c>
      <c r="D840" s="229" t="s">
        <v>1706</v>
      </c>
      <c r="E840" s="16" t="s">
        <v>1</v>
      </c>
      <c r="F840" s="230">
        <v>49.898000000000003</v>
      </c>
      <c r="G840" s="35"/>
      <c r="H840" s="36"/>
    </row>
    <row r="841" s="2" customFormat="1" ht="16.8" customHeight="1">
      <c r="A841" s="35"/>
      <c r="B841" s="36"/>
      <c r="C841" s="231" t="s">
        <v>2255</v>
      </c>
      <c r="D841" s="35"/>
      <c r="E841" s="35"/>
      <c r="F841" s="35"/>
      <c r="G841" s="35"/>
      <c r="H841" s="36"/>
    </row>
    <row r="842" s="2" customFormat="1" ht="16.8" customHeight="1">
      <c r="A842" s="35"/>
      <c r="B842" s="36"/>
      <c r="C842" s="229" t="s">
        <v>1700</v>
      </c>
      <c r="D842" s="229" t="s">
        <v>1701</v>
      </c>
      <c r="E842" s="16" t="s">
        <v>446</v>
      </c>
      <c r="F842" s="230">
        <v>81.718000000000004</v>
      </c>
      <c r="G842" s="35"/>
      <c r="H842" s="36"/>
    </row>
    <row r="843" s="2" customFormat="1" ht="16.8" customHeight="1">
      <c r="A843" s="35"/>
      <c r="B843" s="36"/>
      <c r="C843" s="225" t="s">
        <v>952</v>
      </c>
      <c r="D843" s="226" t="s">
        <v>952</v>
      </c>
      <c r="E843" s="227" t="s">
        <v>1</v>
      </c>
      <c r="F843" s="228">
        <v>960</v>
      </c>
      <c r="G843" s="35"/>
      <c r="H843" s="36"/>
    </row>
    <row r="844" s="2" customFormat="1" ht="16.8" customHeight="1">
      <c r="A844" s="35"/>
      <c r="B844" s="36"/>
      <c r="C844" s="229" t="s">
        <v>952</v>
      </c>
      <c r="D844" s="229" t="s">
        <v>1717</v>
      </c>
      <c r="E844" s="16" t="s">
        <v>1</v>
      </c>
      <c r="F844" s="230">
        <v>960</v>
      </c>
      <c r="G844" s="35"/>
      <c r="H844" s="36"/>
    </row>
    <row r="845" s="2" customFormat="1" ht="16.8" customHeight="1">
      <c r="A845" s="35"/>
      <c r="B845" s="36"/>
      <c r="C845" s="225" t="s">
        <v>954</v>
      </c>
      <c r="D845" s="226" t="s">
        <v>954</v>
      </c>
      <c r="E845" s="227" t="s">
        <v>1</v>
      </c>
      <c r="F845" s="228">
        <v>1663.8</v>
      </c>
      <c r="G845" s="35"/>
      <c r="H845" s="36"/>
    </row>
    <row r="846" s="2" customFormat="1" ht="16.8" customHeight="1">
      <c r="A846" s="35"/>
      <c r="B846" s="36"/>
      <c r="C846" s="229" t="s">
        <v>954</v>
      </c>
      <c r="D846" s="229" t="s">
        <v>1724</v>
      </c>
      <c r="E846" s="16" t="s">
        <v>1</v>
      </c>
      <c r="F846" s="230">
        <v>1663.8</v>
      </c>
      <c r="G846" s="35"/>
      <c r="H846" s="36"/>
    </row>
    <row r="847" s="2" customFormat="1" ht="16.8" customHeight="1">
      <c r="A847" s="35"/>
      <c r="B847" s="36"/>
      <c r="C847" s="225" t="s">
        <v>1731</v>
      </c>
      <c r="D847" s="226" t="s">
        <v>1731</v>
      </c>
      <c r="E847" s="227" t="s">
        <v>1</v>
      </c>
      <c r="F847" s="228">
        <v>105.333</v>
      </c>
      <c r="G847" s="35"/>
      <c r="H847" s="36"/>
    </row>
    <row r="848" s="2" customFormat="1" ht="16.8" customHeight="1">
      <c r="A848" s="35"/>
      <c r="B848" s="36"/>
      <c r="C848" s="229" t="s">
        <v>1731</v>
      </c>
      <c r="D848" s="229" t="s">
        <v>1732</v>
      </c>
      <c r="E848" s="16" t="s">
        <v>1</v>
      </c>
      <c r="F848" s="230">
        <v>105.333</v>
      </c>
      <c r="G848" s="35"/>
      <c r="H848" s="36"/>
    </row>
    <row r="849" s="2" customFormat="1" ht="16.8" customHeight="1">
      <c r="A849" s="35"/>
      <c r="B849" s="36"/>
      <c r="C849" s="225" t="s">
        <v>1739</v>
      </c>
      <c r="D849" s="226" t="s">
        <v>1739</v>
      </c>
      <c r="E849" s="227" t="s">
        <v>1</v>
      </c>
      <c r="F849" s="228">
        <v>104.667</v>
      </c>
      <c r="G849" s="35"/>
      <c r="H849" s="36"/>
    </row>
    <row r="850" s="2" customFormat="1" ht="16.8" customHeight="1">
      <c r="A850" s="35"/>
      <c r="B850" s="36"/>
      <c r="C850" s="229" t="s">
        <v>1739</v>
      </c>
      <c r="D850" s="229" t="s">
        <v>1740</v>
      </c>
      <c r="E850" s="16" t="s">
        <v>1</v>
      </c>
      <c r="F850" s="230">
        <v>104.667</v>
      </c>
      <c r="G850" s="35"/>
      <c r="H850" s="36"/>
    </row>
    <row r="851" s="2" customFormat="1" ht="16.8" customHeight="1">
      <c r="A851" s="35"/>
      <c r="B851" s="36"/>
      <c r="C851" s="225" t="s">
        <v>1743</v>
      </c>
      <c r="D851" s="226" t="s">
        <v>1743</v>
      </c>
      <c r="E851" s="227" t="s">
        <v>1</v>
      </c>
      <c r="F851" s="228">
        <v>30.600000000000001</v>
      </c>
      <c r="G851" s="35"/>
      <c r="H851" s="36"/>
    </row>
    <row r="852" s="2" customFormat="1" ht="16.8" customHeight="1">
      <c r="A852" s="35"/>
      <c r="B852" s="36"/>
      <c r="C852" s="229" t="s">
        <v>1743</v>
      </c>
      <c r="D852" s="229" t="s">
        <v>1744</v>
      </c>
      <c r="E852" s="16" t="s">
        <v>1</v>
      </c>
      <c r="F852" s="230">
        <v>30.600000000000001</v>
      </c>
      <c r="G852" s="35"/>
      <c r="H852" s="36"/>
    </row>
    <row r="853" s="2" customFormat="1" ht="16.8" customHeight="1">
      <c r="A853" s="35"/>
      <c r="B853" s="36"/>
      <c r="C853" s="225" t="s">
        <v>1751</v>
      </c>
      <c r="D853" s="226" t="s">
        <v>1751</v>
      </c>
      <c r="E853" s="227" t="s">
        <v>1</v>
      </c>
      <c r="F853" s="228">
        <v>212.5</v>
      </c>
      <c r="G853" s="35"/>
      <c r="H853" s="36"/>
    </row>
    <row r="854" s="2" customFormat="1" ht="16.8" customHeight="1">
      <c r="A854" s="35"/>
      <c r="B854" s="36"/>
      <c r="C854" s="229" t="s">
        <v>1751</v>
      </c>
      <c r="D854" s="229" t="s">
        <v>1440</v>
      </c>
      <c r="E854" s="16" t="s">
        <v>1</v>
      </c>
      <c r="F854" s="230">
        <v>212.5</v>
      </c>
      <c r="G854" s="35"/>
      <c r="H854" s="36"/>
    </row>
    <row r="855" s="2" customFormat="1" ht="16.8" customHeight="1">
      <c r="A855" s="35"/>
      <c r="B855" s="36"/>
      <c r="C855" s="231" t="s">
        <v>2255</v>
      </c>
      <c r="D855" s="35"/>
      <c r="E855" s="35"/>
      <c r="F855" s="35"/>
      <c r="G855" s="35"/>
      <c r="H855" s="36"/>
    </row>
    <row r="856" s="2" customFormat="1" ht="16.8" customHeight="1">
      <c r="A856" s="35"/>
      <c r="B856" s="36"/>
      <c r="C856" s="229" t="s">
        <v>1746</v>
      </c>
      <c r="D856" s="229" t="s">
        <v>1747</v>
      </c>
      <c r="E856" s="16" t="s">
        <v>380</v>
      </c>
      <c r="F856" s="230">
        <v>212.5</v>
      </c>
      <c r="G856" s="35"/>
      <c r="H856" s="36"/>
    </row>
    <row r="857" s="2" customFormat="1" ht="16.8" customHeight="1">
      <c r="A857" s="35"/>
      <c r="B857" s="36"/>
      <c r="C857" s="225" t="s">
        <v>1760</v>
      </c>
      <c r="D857" s="226" t="s">
        <v>1760</v>
      </c>
      <c r="E857" s="227" t="s">
        <v>1</v>
      </c>
      <c r="F857" s="228">
        <v>212.5</v>
      </c>
      <c r="G857" s="35"/>
      <c r="H857" s="36"/>
    </row>
    <row r="858" s="2" customFormat="1" ht="16.8" customHeight="1">
      <c r="A858" s="35"/>
      <c r="B858" s="36"/>
      <c r="C858" s="229" t="s">
        <v>1760</v>
      </c>
      <c r="D858" s="229" t="s">
        <v>1440</v>
      </c>
      <c r="E858" s="16" t="s">
        <v>1</v>
      </c>
      <c r="F858" s="230">
        <v>212.5</v>
      </c>
      <c r="G858" s="35"/>
      <c r="H858" s="36"/>
    </row>
    <row r="859" s="2" customFormat="1" ht="16.8" customHeight="1">
      <c r="A859" s="35"/>
      <c r="B859" s="36"/>
      <c r="C859" s="231" t="s">
        <v>2255</v>
      </c>
      <c r="D859" s="35"/>
      <c r="E859" s="35"/>
      <c r="F859" s="35"/>
      <c r="G859" s="35"/>
      <c r="H859" s="36"/>
    </row>
    <row r="860" s="2" customFormat="1" ht="16.8" customHeight="1">
      <c r="A860" s="35"/>
      <c r="B860" s="36"/>
      <c r="C860" s="229" t="s">
        <v>1755</v>
      </c>
      <c r="D860" s="229" t="s">
        <v>1756</v>
      </c>
      <c r="E860" s="16" t="s">
        <v>380</v>
      </c>
      <c r="F860" s="230">
        <v>212.5</v>
      </c>
      <c r="G860" s="35"/>
      <c r="H860" s="36"/>
    </row>
    <row r="861" s="2" customFormat="1" ht="16.8" customHeight="1">
      <c r="A861" s="35"/>
      <c r="B861" s="36"/>
      <c r="C861" s="225" t="s">
        <v>2257</v>
      </c>
      <c r="D861" s="226" t="s">
        <v>2257</v>
      </c>
      <c r="E861" s="227" t="s">
        <v>1</v>
      </c>
      <c r="F861" s="228">
        <v>212.5</v>
      </c>
      <c r="G861" s="35"/>
      <c r="H861" s="36"/>
    </row>
    <row r="862" s="2" customFormat="1" ht="16.8" customHeight="1">
      <c r="A862" s="35"/>
      <c r="B862" s="36"/>
      <c r="C862" s="229" t="s">
        <v>1</v>
      </c>
      <c r="D862" s="229" t="s">
        <v>1772</v>
      </c>
      <c r="E862" s="16" t="s">
        <v>1</v>
      </c>
      <c r="F862" s="230">
        <v>0</v>
      </c>
      <c r="G862" s="35"/>
      <c r="H862" s="36"/>
    </row>
    <row r="863" s="2" customFormat="1" ht="16.8" customHeight="1">
      <c r="A863" s="35"/>
      <c r="B863" s="36"/>
      <c r="C863" s="229" t="s">
        <v>2257</v>
      </c>
      <c r="D863" s="229" t="s">
        <v>1440</v>
      </c>
      <c r="E863" s="16" t="s">
        <v>1</v>
      </c>
      <c r="F863" s="230">
        <v>212.5</v>
      </c>
      <c r="G863" s="35"/>
      <c r="H863" s="36"/>
    </row>
    <row r="864" s="2" customFormat="1" ht="16.8" customHeight="1">
      <c r="A864" s="35"/>
      <c r="B864" s="36"/>
      <c r="C864" s="231" t="s">
        <v>2255</v>
      </c>
      <c r="D864" s="35"/>
      <c r="E864" s="35"/>
      <c r="F864" s="35"/>
      <c r="G864" s="35"/>
      <c r="H864" s="36"/>
    </row>
    <row r="865" s="2" customFormat="1" ht="16.8" customHeight="1">
      <c r="A865" s="35"/>
      <c r="B865" s="36"/>
      <c r="C865" s="229" t="s">
        <v>1764</v>
      </c>
      <c r="D865" s="229" t="s">
        <v>1765</v>
      </c>
      <c r="E865" s="16" t="s">
        <v>1766</v>
      </c>
      <c r="F865" s="230">
        <v>212.5</v>
      </c>
      <c r="G865" s="35"/>
      <c r="H865" s="36"/>
    </row>
    <row r="866" s="2" customFormat="1" ht="16.8" customHeight="1">
      <c r="A866" s="35"/>
      <c r="B866" s="36"/>
      <c r="C866" s="225" t="s">
        <v>1780</v>
      </c>
      <c r="D866" s="226" t="s">
        <v>1780</v>
      </c>
      <c r="E866" s="227" t="s">
        <v>1</v>
      </c>
      <c r="F866" s="228">
        <v>212.5</v>
      </c>
      <c r="G866" s="35"/>
      <c r="H866" s="36"/>
    </row>
    <row r="867" s="2" customFormat="1" ht="16.8" customHeight="1">
      <c r="A867" s="35"/>
      <c r="B867" s="36"/>
      <c r="C867" s="229" t="s">
        <v>1780</v>
      </c>
      <c r="D867" s="229" t="s">
        <v>1781</v>
      </c>
      <c r="E867" s="16" t="s">
        <v>1</v>
      </c>
      <c r="F867" s="230">
        <v>212.5</v>
      </c>
      <c r="G867" s="35"/>
      <c r="H867" s="36"/>
    </row>
    <row r="868" s="2" customFormat="1" ht="16.8" customHeight="1">
      <c r="A868" s="35"/>
      <c r="B868" s="36"/>
      <c r="C868" s="231" t="s">
        <v>2255</v>
      </c>
      <c r="D868" s="35"/>
      <c r="E868" s="35"/>
      <c r="F868" s="35"/>
      <c r="G868" s="35"/>
      <c r="H868" s="36"/>
    </row>
    <row r="869" s="2" customFormat="1" ht="16.8" customHeight="1">
      <c r="A869" s="35"/>
      <c r="B869" s="36"/>
      <c r="C869" s="229" t="s">
        <v>1775</v>
      </c>
      <c r="D869" s="229" t="s">
        <v>1776</v>
      </c>
      <c r="E869" s="16" t="s">
        <v>380</v>
      </c>
      <c r="F869" s="230">
        <v>212.5</v>
      </c>
      <c r="G869" s="35"/>
      <c r="H869" s="36"/>
    </row>
    <row r="870" s="2" customFormat="1" ht="16.8" customHeight="1">
      <c r="A870" s="35"/>
      <c r="B870" s="36"/>
      <c r="C870" s="225" t="s">
        <v>956</v>
      </c>
      <c r="D870" s="226" t="s">
        <v>956</v>
      </c>
      <c r="E870" s="227" t="s">
        <v>1</v>
      </c>
      <c r="F870" s="228">
        <v>63.433</v>
      </c>
      <c r="G870" s="35"/>
      <c r="H870" s="36"/>
    </row>
    <row r="871" s="2" customFormat="1" ht="16.8" customHeight="1">
      <c r="A871" s="35"/>
      <c r="B871" s="36"/>
      <c r="C871" s="229" t="s">
        <v>956</v>
      </c>
      <c r="D871" s="229" t="s">
        <v>1828</v>
      </c>
      <c r="E871" s="16" t="s">
        <v>1</v>
      </c>
      <c r="F871" s="230">
        <v>63.433</v>
      </c>
      <c r="G871" s="35"/>
      <c r="H871" s="36"/>
    </row>
    <row r="872" s="2" customFormat="1" ht="16.8" customHeight="1">
      <c r="A872" s="35"/>
      <c r="B872" s="36"/>
      <c r="C872" s="231" t="s">
        <v>2255</v>
      </c>
      <c r="D872" s="35"/>
      <c r="E872" s="35"/>
      <c r="F872" s="35"/>
      <c r="G872" s="35"/>
      <c r="H872" s="36"/>
    </row>
    <row r="873" s="2" customFormat="1" ht="16.8" customHeight="1">
      <c r="A873" s="35"/>
      <c r="B873" s="36"/>
      <c r="C873" s="229" t="s">
        <v>1821</v>
      </c>
      <c r="D873" s="229" t="s">
        <v>1822</v>
      </c>
      <c r="E873" s="16" t="s">
        <v>495</v>
      </c>
      <c r="F873" s="230">
        <v>856.37199999999996</v>
      </c>
      <c r="G873" s="35"/>
      <c r="H873" s="36"/>
    </row>
    <row r="874" s="2" customFormat="1" ht="16.8" customHeight="1">
      <c r="A874" s="35"/>
      <c r="B874" s="36"/>
      <c r="C874" s="225" t="s">
        <v>958</v>
      </c>
      <c r="D874" s="226" t="s">
        <v>958</v>
      </c>
      <c r="E874" s="227" t="s">
        <v>1</v>
      </c>
      <c r="F874" s="228">
        <v>570.90099999999995</v>
      </c>
      <c r="G874" s="35"/>
      <c r="H874" s="36"/>
    </row>
    <row r="875" s="2" customFormat="1" ht="16.8" customHeight="1">
      <c r="A875" s="35"/>
      <c r="B875" s="36"/>
      <c r="C875" s="229" t="s">
        <v>958</v>
      </c>
      <c r="D875" s="229" t="s">
        <v>1849</v>
      </c>
      <c r="E875" s="16" t="s">
        <v>1</v>
      </c>
      <c r="F875" s="230">
        <v>570.90099999999995</v>
      </c>
      <c r="G875" s="35"/>
      <c r="H875" s="36"/>
    </row>
    <row r="876" s="2" customFormat="1" ht="16.8" customHeight="1">
      <c r="A876" s="35"/>
      <c r="B876" s="36"/>
      <c r="C876" s="231" t="s">
        <v>2255</v>
      </c>
      <c r="D876" s="35"/>
      <c r="E876" s="35"/>
      <c r="F876" s="35"/>
      <c r="G876" s="35"/>
      <c r="H876" s="36"/>
    </row>
    <row r="877" s="2" customFormat="1" ht="16.8" customHeight="1">
      <c r="A877" s="35"/>
      <c r="B877" s="36"/>
      <c r="C877" s="229" t="s">
        <v>1841</v>
      </c>
      <c r="D877" s="229" t="s">
        <v>1842</v>
      </c>
      <c r="E877" s="16" t="s">
        <v>495</v>
      </c>
      <c r="F877" s="230">
        <v>7779.7079999999996</v>
      </c>
      <c r="G877" s="35"/>
      <c r="H877" s="36"/>
    </row>
    <row r="878" s="2" customFormat="1" ht="16.8" customHeight="1">
      <c r="A878" s="35"/>
      <c r="B878" s="36"/>
      <c r="C878" s="225" t="s">
        <v>960</v>
      </c>
      <c r="D878" s="226" t="s">
        <v>960</v>
      </c>
      <c r="E878" s="227" t="s">
        <v>1</v>
      </c>
      <c r="F878" s="228">
        <v>130.94399999999999</v>
      </c>
      <c r="G878" s="35"/>
      <c r="H878" s="36"/>
    </row>
    <row r="879" s="2" customFormat="1" ht="16.8" customHeight="1">
      <c r="A879" s="35"/>
      <c r="B879" s="36"/>
      <c r="C879" s="229" t="s">
        <v>960</v>
      </c>
      <c r="D879" s="229" t="s">
        <v>1831</v>
      </c>
      <c r="E879" s="16" t="s">
        <v>1</v>
      </c>
      <c r="F879" s="230">
        <v>130.94399999999999</v>
      </c>
      <c r="G879" s="35"/>
      <c r="H879" s="36"/>
    </row>
    <row r="880" s="2" customFormat="1" ht="16.8" customHeight="1">
      <c r="A880" s="35"/>
      <c r="B880" s="36"/>
      <c r="C880" s="231" t="s">
        <v>2255</v>
      </c>
      <c r="D880" s="35"/>
      <c r="E880" s="35"/>
      <c r="F880" s="35"/>
      <c r="G880" s="35"/>
      <c r="H880" s="36"/>
    </row>
    <row r="881" s="2" customFormat="1">
      <c r="A881" s="35"/>
      <c r="B881" s="36"/>
      <c r="C881" s="229" t="s">
        <v>897</v>
      </c>
      <c r="D881" s="229" t="s">
        <v>898</v>
      </c>
      <c r="E881" s="16" t="s">
        <v>495</v>
      </c>
      <c r="F881" s="230">
        <v>540.726</v>
      </c>
      <c r="G881" s="35"/>
      <c r="H881" s="36"/>
    </row>
    <row r="882" s="2" customFormat="1" ht="16.8" customHeight="1">
      <c r="A882" s="35"/>
      <c r="B882" s="36"/>
      <c r="C882" s="225" t="s">
        <v>962</v>
      </c>
      <c r="D882" s="226" t="s">
        <v>962</v>
      </c>
      <c r="E882" s="227" t="s">
        <v>1</v>
      </c>
      <c r="F882" s="228">
        <v>76.369</v>
      </c>
      <c r="G882" s="35"/>
      <c r="H882" s="36"/>
    </row>
    <row r="883" s="2" customFormat="1">
      <c r="A883" s="35"/>
      <c r="B883" s="36"/>
      <c r="C883" s="229" t="s">
        <v>962</v>
      </c>
      <c r="D883" s="229" t="s">
        <v>1836</v>
      </c>
      <c r="E883" s="16" t="s">
        <v>1</v>
      </c>
      <c r="F883" s="230">
        <v>76.369</v>
      </c>
      <c r="G883" s="35"/>
      <c r="H883" s="36"/>
    </row>
    <row r="884" s="2" customFormat="1" ht="16.8" customHeight="1">
      <c r="A884" s="35"/>
      <c r="B884" s="36"/>
      <c r="C884" s="231" t="s">
        <v>2255</v>
      </c>
      <c r="D884" s="35"/>
      <c r="E884" s="35"/>
      <c r="F884" s="35"/>
      <c r="G884" s="35"/>
      <c r="H884" s="36"/>
    </row>
    <row r="885" s="2" customFormat="1">
      <c r="A885" s="35"/>
      <c r="B885" s="36"/>
      <c r="C885" s="229" t="s">
        <v>908</v>
      </c>
      <c r="D885" s="229" t="s">
        <v>909</v>
      </c>
      <c r="E885" s="16" t="s">
        <v>495</v>
      </c>
      <c r="F885" s="230">
        <v>196.125</v>
      </c>
      <c r="G885" s="35"/>
      <c r="H885" s="36"/>
    </row>
    <row r="886" s="2" customFormat="1" ht="16.8" customHeight="1">
      <c r="A886" s="35"/>
      <c r="B886" s="36"/>
      <c r="C886" s="225" t="s">
        <v>964</v>
      </c>
      <c r="D886" s="226" t="s">
        <v>964</v>
      </c>
      <c r="E886" s="227" t="s">
        <v>1</v>
      </c>
      <c r="F886" s="228">
        <v>63.433</v>
      </c>
      <c r="G886" s="35"/>
      <c r="H886" s="36"/>
    </row>
    <row r="887" s="2" customFormat="1" ht="16.8" customHeight="1">
      <c r="A887" s="35"/>
      <c r="B887" s="36"/>
      <c r="C887" s="229" t="s">
        <v>964</v>
      </c>
      <c r="D887" s="229" t="s">
        <v>1828</v>
      </c>
      <c r="E887" s="16" t="s">
        <v>1</v>
      </c>
      <c r="F887" s="230">
        <v>63.433</v>
      </c>
      <c r="G887" s="35"/>
      <c r="H887" s="36"/>
    </row>
    <row r="888" s="2" customFormat="1" ht="16.8" customHeight="1">
      <c r="A888" s="35"/>
      <c r="B888" s="36"/>
      <c r="C888" s="231" t="s">
        <v>2255</v>
      </c>
      <c r="D888" s="35"/>
      <c r="E888" s="35"/>
      <c r="F888" s="35"/>
      <c r="G888" s="35"/>
      <c r="H888" s="36"/>
    </row>
    <row r="889" s="2" customFormat="1">
      <c r="A889" s="35"/>
      <c r="B889" s="36"/>
      <c r="C889" s="229" t="s">
        <v>924</v>
      </c>
      <c r="D889" s="229" t="s">
        <v>925</v>
      </c>
      <c r="E889" s="16" t="s">
        <v>495</v>
      </c>
      <c r="F889" s="230">
        <v>92.504999999999995</v>
      </c>
      <c r="G889" s="35"/>
      <c r="H889" s="36"/>
    </row>
    <row r="890" s="2" customFormat="1" ht="16.8" customHeight="1">
      <c r="A890" s="35"/>
      <c r="B890" s="36"/>
      <c r="C890" s="225" t="s">
        <v>965</v>
      </c>
      <c r="D890" s="226" t="s">
        <v>965</v>
      </c>
      <c r="E890" s="227" t="s">
        <v>1</v>
      </c>
      <c r="F890" s="228">
        <v>30.975999999999999</v>
      </c>
      <c r="G890" s="35"/>
      <c r="H890" s="36"/>
    </row>
    <row r="891" s="2" customFormat="1" ht="16.8" customHeight="1">
      <c r="A891" s="35"/>
      <c r="B891" s="36"/>
      <c r="C891" s="229" t="s">
        <v>965</v>
      </c>
      <c r="D891" s="229" t="s">
        <v>1483</v>
      </c>
      <c r="E891" s="16" t="s">
        <v>1</v>
      </c>
      <c r="F891" s="230">
        <v>30.975999999999999</v>
      </c>
      <c r="G891" s="35"/>
      <c r="H891" s="36"/>
    </row>
    <row r="892" s="2" customFormat="1" ht="16.8" customHeight="1">
      <c r="A892" s="35"/>
      <c r="B892" s="36"/>
      <c r="C892" s="231" t="s">
        <v>2255</v>
      </c>
      <c r="D892" s="35"/>
      <c r="E892" s="35"/>
      <c r="F892" s="35"/>
      <c r="G892" s="35"/>
      <c r="H892" s="36"/>
    </row>
    <row r="893" s="2" customFormat="1" ht="16.8" customHeight="1">
      <c r="A893" s="35"/>
      <c r="B893" s="36"/>
      <c r="C893" s="229" t="s">
        <v>1476</v>
      </c>
      <c r="D893" s="229" t="s">
        <v>1477</v>
      </c>
      <c r="E893" s="16" t="s">
        <v>380</v>
      </c>
      <c r="F893" s="230">
        <v>207.078</v>
      </c>
      <c r="G893" s="35"/>
      <c r="H893" s="36"/>
    </row>
    <row r="894" s="2" customFormat="1" ht="16.8" customHeight="1">
      <c r="A894" s="35"/>
      <c r="B894" s="36"/>
      <c r="C894" s="225" t="s">
        <v>246</v>
      </c>
      <c r="D894" s="226" t="s">
        <v>246</v>
      </c>
      <c r="E894" s="227" t="s">
        <v>1</v>
      </c>
      <c r="F894" s="228">
        <v>1.3600000000000001</v>
      </c>
      <c r="G894" s="35"/>
      <c r="H894" s="36"/>
    </row>
    <row r="895" s="2" customFormat="1" ht="16.8" customHeight="1">
      <c r="A895" s="35"/>
      <c r="B895" s="36"/>
      <c r="C895" s="229" t="s">
        <v>246</v>
      </c>
      <c r="D895" s="229" t="s">
        <v>1178</v>
      </c>
      <c r="E895" s="16" t="s">
        <v>1</v>
      </c>
      <c r="F895" s="230">
        <v>1.3600000000000001</v>
      </c>
      <c r="G895" s="35"/>
      <c r="H895" s="36"/>
    </row>
    <row r="896" s="2" customFormat="1" ht="16.8" customHeight="1">
      <c r="A896" s="35"/>
      <c r="B896" s="36"/>
      <c r="C896" s="225" t="s">
        <v>261</v>
      </c>
      <c r="D896" s="226" t="s">
        <v>261</v>
      </c>
      <c r="E896" s="227" t="s">
        <v>1</v>
      </c>
      <c r="F896" s="228">
        <v>99.552000000000007</v>
      </c>
      <c r="G896" s="35"/>
      <c r="H896" s="36"/>
    </row>
    <row r="897" s="2" customFormat="1" ht="16.8" customHeight="1">
      <c r="A897" s="35"/>
      <c r="B897" s="36"/>
      <c r="C897" s="229" t="s">
        <v>261</v>
      </c>
      <c r="D897" s="229" t="s">
        <v>1302</v>
      </c>
      <c r="E897" s="16" t="s">
        <v>1</v>
      </c>
      <c r="F897" s="230">
        <v>99.552000000000007</v>
      </c>
      <c r="G897" s="35"/>
      <c r="H897" s="36"/>
    </row>
    <row r="898" s="2" customFormat="1" ht="16.8" customHeight="1">
      <c r="A898" s="35"/>
      <c r="B898" s="36"/>
      <c r="C898" s="231" t="s">
        <v>2255</v>
      </c>
      <c r="D898" s="35"/>
      <c r="E898" s="35"/>
      <c r="F898" s="35"/>
      <c r="G898" s="35"/>
      <c r="H898" s="36"/>
    </row>
    <row r="899" s="2" customFormat="1" ht="16.8" customHeight="1">
      <c r="A899" s="35"/>
      <c r="B899" s="36"/>
      <c r="C899" s="229" t="s">
        <v>1296</v>
      </c>
      <c r="D899" s="229" t="s">
        <v>1297</v>
      </c>
      <c r="E899" s="16" t="s">
        <v>380</v>
      </c>
      <c r="F899" s="230">
        <v>115.075</v>
      </c>
      <c r="G899" s="35"/>
      <c r="H899" s="36"/>
    </row>
    <row r="900" s="2" customFormat="1" ht="16.8" customHeight="1">
      <c r="A900" s="35"/>
      <c r="B900" s="36"/>
      <c r="C900" s="225" t="s">
        <v>968</v>
      </c>
      <c r="D900" s="226" t="s">
        <v>968</v>
      </c>
      <c r="E900" s="227" t="s">
        <v>1</v>
      </c>
      <c r="F900" s="228">
        <v>7.3200000000000003</v>
      </c>
      <c r="G900" s="35"/>
      <c r="H900" s="36"/>
    </row>
    <row r="901" s="2" customFormat="1" ht="16.8" customHeight="1">
      <c r="A901" s="35"/>
      <c r="B901" s="36"/>
      <c r="C901" s="229" t="s">
        <v>968</v>
      </c>
      <c r="D901" s="229" t="s">
        <v>1641</v>
      </c>
      <c r="E901" s="16" t="s">
        <v>1</v>
      </c>
      <c r="F901" s="230">
        <v>7.3200000000000003</v>
      </c>
      <c r="G901" s="35"/>
      <c r="H901" s="36"/>
    </row>
    <row r="902" s="2" customFormat="1" ht="16.8" customHeight="1">
      <c r="A902" s="35"/>
      <c r="B902" s="36"/>
      <c r="C902" s="231" t="s">
        <v>2255</v>
      </c>
      <c r="D902" s="35"/>
      <c r="E902" s="35"/>
      <c r="F902" s="35"/>
      <c r="G902" s="35"/>
      <c r="H902" s="36"/>
    </row>
    <row r="903" s="2" customFormat="1" ht="16.8" customHeight="1">
      <c r="A903" s="35"/>
      <c r="B903" s="36"/>
      <c r="C903" s="229" t="s">
        <v>1634</v>
      </c>
      <c r="D903" s="229" t="s">
        <v>1635</v>
      </c>
      <c r="E903" s="16" t="s">
        <v>380</v>
      </c>
      <c r="F903" s="230">
        <v>13.98</v>
      </c>
      <c r="G903" s="35"/>
      <c r="H903" s="36"/>
    </row>
    <row r="904" s="2" customFormat="1" ht="16.8" customHeight="1">
      <c r="A904" s="35"/>
      <c r="B904" s="36"/>
      <c r="C904" s="225" t="s">
        <v>970</v>
      </c>
      <c r="D904" s="226" t="s">
        <v>970</v>
      </c>
      <c r="E904" s="227" t="s">
        <v>1</v>
      </c>
      <c r="F904" s="228">
        <v>7.3200000000000003</v>
      </c>
      <c r="G904" s="35"/>
      <c r="H904" s="36"/>
    </row>
    <row r="905" s="2" customFormat="1" ht="16.8" customHeight="1">
      <c r="A905" s="35"/>
      <c r="B905" s="36"/>
      <c r="C905" s="229" t="s">
        <v>970</v>
      </c>
      <c r="D905" s="229" t="s">
        <v>1641</v>
      </c>
      <c r="E905" s="16" t="s">
        <v>1</v>
      </c>
      <c r="F905" s="230">
        <v>7.3200000000000003</v>
      </c>
      <c r="G905" s="35"/>
      <c r="H905" s="36"/>
    </row>
    <row r="906" s="2" customFormat="1" ht="16.8" customHeight="1">
      <c r="A906" s="35"/>
      <c r="B906" s="36"/>
      <c r="C906" s="231" t="s">
        <v>2255</v>
      </c>
      <c r="D906" s="35"/>
      <c r="E906" s="35"/>
      <c r="F906" s="35"/>
      <c r="G906" s="35"/>
      <c r="H906" s="36"/>
    </row>
    <row r="907" s="2" customFormat="1" ht="16.8" customHeight="1">
      <c r="A907" s="35"/>
      <c r="B907" s="36"/>
      <c r="C907" s="229" t="s">
        <v>1654</v>
      </c>
      <c r="D907" s="229" t="s">
        <v>1655</v>
      </c>
      <c r="E907" s="16" t="s">
        <v>434</v>
      </c>
      <c r="F907" s="230">
        <v>46.520000000000003</v>
      </c>
      <c r="G907" s="35"/>
      <c r="H907" s="36"/>
    </row>
    <row r="908" s="2" customFormat="1" ht="16.8" customHeight="1">
      <c r="A908" s="35"/>
      <c r="B908" s="36"/>
      <c r="C908" s="225" t="s">
        <v>971</v>
      </c>
      <c r="D908" s="226" t="s">
        <v>971</v>
      </c>
      <c r="E908" s="227" t="s">
        <v>1</v>
      </c>
      <c r="F908" s="228">
        <v>8.6400000000000006</v>
      </c>
      <c r="G908" s="35"/>
      <c r="H908" s="36"/>
    </row>
    <row r="909" s="2" customFormat="1" ht="16.8" customHeight="1">
      <c r="A909" s="35"/>
      <c r="B909" s="36"/>
      <c r="C909" s="229" t="s">
        <v>971</v>
      </c>
      <c r="D909" s="229" t="s">
        <v>1670</v>
      </c>
      <c r="E909" s="16" t="s">
        <v>1</v>
      </c>
      <c r="F909" s="230">
        <v>8.6400000000000006</v>
      </c>
      <c r="G909" s="35"/>
      <c r="H909" s="36"/>
    </row>
    <row r="910" s="2" customFormat="1" ht="16.8" customHeight="1">
      <c r="A910" s="35"/>
      <c r="B910" s="36"/>
      <c r="C910" s="231" t="s">
        <v>2255</v>
      </c>
      <c r="D910" s="35"/>
      <c r="E910" s="35"/>
      <c r="F910" s="35"/>
      <c r="G910" s="35"/>
      <c r="H910" s="36"/>
    </row>
    <row r="911" s="2" customFormat="1" ht="16.8" customHeight="1">
      <c r="A911" s="35"/>
      <c r="B911" s="36"/>
      <c r="C911" s="229" t="s">
        <v>1664</v>
      </c>
      <c r="D911" s="229" t="s">
        <v>1665</v>
      </c>
      <c r="E911" s="16" t="s">
        <v>434</v>
      </c>
      <c r="F911" s="230">
        <v>18.739999999999998</v>
      </c>
      <c r="G911" s="35"/>
      <c r="H911" s="36"/>
    </row>
    <row r="912" s="2" customFormat="1" ht="16.8" customHeight="1">
      <c r="A912" s="35"/>
      <c r="B912" s="36"/>
      <c r="C912" s="225" t="s">
        <v>973</v>
      </c>
      <c r="D912" s="226" t="s">
        <v>973</v>
      </c>
      <c r="E912" s="227" t="s">
        <v>1</v>
      </c>
      <c r="F912" s="228">
        <v>59.520000000000003</v>
      </c>
      <c r="G912" s="35"/>
      <c r="H912" s="36"/>
    </row>
    <row r="913" s="2" customFormat="1" ht="16.8" customHeight="1">
      <c r="A913" s="35"/>
      <c r="B913" s="36"/>
      <c r="C913" s="229" t="s">
        <v>973</v>
      </c>
      <c r="D913" s="229" t="s">
        <v>1693</v>
      </c>
      <c r="E913" s="16" t="s">
        <v>1</v>
      </c>
      <c r="F913" s="230">
        <v>59.520000000000003</v>
      </c>
      <c r="G913" s="35"/>
      <c r="H913" s="36"/>
    </row>
    <row r="914" s="2" customFormat="1" ht="16.8" customHeight="1">
      <c r="A914" s="35"/>
      <c r="B914" s="36"/>
      <c r="C914" s="231" t="s">
        <v>2255</v>
      </c>
      <c r="D914" s="35"/>
      <c r="E914" s="35"/>
      <c r="F914" s="35"/>
      <c r="G914" s="35"/>
      <c r="H914" s="36"/>
    </row>
    <row r="915" s="2" customFormat="1" ht="16.8" customHeight="1">
      <c r="A915" s="35"/>
      <c r="B915" s="36"/>
      <c r="C915" s="229" t="s">
        <v>1686</v>
      </c>
      <c r="D915" s="229" t="s">
        <v>1687</v>
      </c>
      <c r="E915" s="16" t="s">
        <v>446</v>
      </c>
      <c r="F915" s="230">
        <v>245.78399999999999</v>
      </c>
      <c r="G915" s="35"/>
      <c r="H915" s="36"/>
    </row>
    <row r="916" s="2" customFormat="1" ht="16.8" customHeight="1">
      <c r="A916" s="35"/>
      <c r="B916" s="36"/>
      <c r="C916" s="225" t="s">
        <v>975</v>
      </c>
      <c r="D916" s="226" t="s">
        <v>975</v>
      </c>
      <c r="E916" s="227" t="s">
        <v>1</v>
      </c>
      <c r="F916" s="228">
        <v>31.82</v>
      </c>
      <c r="G916" s="35"/>
      <c r="H916" s="36"/>
    </row>
    <row r="917" s="2" customFormat="1">
      <c r="A917" s="35"/>
      <c r="B917" s="36"/>
      <c r="C917" s="229" t="s">
        <v>975</v>
      </c>
      <c r="D917" s="229" t="s">
        <v>1707</v>
      </c>
      <c r="E917" s="16" t="s">
        <v>1</v>
      </c>
      <c r="F917" s="230">
        <v>31.82</v>
      </c>
      <c r="G917" s="35"/>
      <c r="H917" s="36"/>
    </row>
    <row r="918" s="2" customFormat="1" ht="16.8" customHeight="1">
      <c r="A918" s="35"/>
      <c r="B918" s="36"/>
      <c r="C918" s="231" t="s">
        <v>2255</v>
      </c>
      <c r="D918" s="35"/>
      <c r="E918" s="35"/>
      <c r="F918" s="35"/>
      <c r="G918" s="35"/>
      <c r="H918" s="36"/>
    </row>
    <row r="919" s="2" customFormat="1" ht="16.8" customHeight="1">
      <c r="A919" s="35"/>
      <c r="B919" s="36"/>
      <c r="C919" s="229" t="s">
        <v>1700</v>
      </c>
      <c r="D919" s="229" t="s">
        <v>1701</v>
      </c>
      <c r="E919" s="16" t="s">
        <v>446</v>
      </c>
      <c r="F919" s="230">
        <v>81.718000000000004</v>
      </c>
      <c r="G919" s="35"/>
      <c r="H919" s="36"/>
    </row>
    <row r="920" s="2" customFormat="1" ht="16.8" customHeight="1">
      <c r="A920" s="35"/>
      <c r="B920" s="36"/>
      <c r="C920" s="225" t="s">
        <v>1752</v>
      </c>
      <c r="D920" s="226" t="s">
        <v>1752</v>
      </c>
      <c r="E920" s="227" t="s">
        <v>1</v>
      </c>
      <c r="F920" s="228">
        <v>212.5</v>
      </c>
      <c r="G920" s="35"/>
      <c r="H920" s="36"/>
    </row>
    <row r="921" s="2" customFormat="1" ht="16.8" customHeight="1">
      <c r="A921" s="35"/>
      <c r="B921" s="36"/>
      <c r="C921" s="229" t="s">
        <v>1752</v>
      </c>
      <c r="D921" s="229" t="s">
        <v>1753</v>
      </c>
      <c r="E921" s="16" t="s">
        <v>1</v>
      </c>
      <c r="F921" s="230">
        <v>212.5</v>
      </c>
      <c r="G921" s="35"/>
      <c r="H921" s="36"/>
    </row>
    <row r="922" s="2" customFormat="1" ht="16.8" customHeight="1">
      <c r="A922" s="35"/>
      <c r="B922" s="36"/>
      <c r="C922" s="225" t="s">
        <v>1761</v>
      </c>
      <c r="D922" s="226" t="s">
        <v>1761</v>
      </c>
      <c r="E922" s="227" t="s">
        <v>1</v>
      </c>
      <c r="F922" s="228">
        <v>212.5</v>
      </c>
      <c r="G922" s="35"/>
      <c r="H922" s="36"/>
    </row>
    <row r="923" s="2" customFormat="1" ht="16.8" customHeight="1">
      <c r="A923" s="35"/>
      <c r="B923" s="36"/>
      <c r="C923" s="229" t="s">
        <v>1761</v>
      </c>
      <c r="D923" s="229" t="s">
        <v>1762</v>
      </c>
      <c r="E923" s="16" t="s">
        <v>1</v>
      </c>
      <c r="F923" s="230">
        <v>212.5</v>
      </c>
      <c r="G923" s="35"/>
      <c r="H923" s="36"/>
    </row>
    <row r="924" s="2" customFormat="1" ht="16.8" customHeight="1">
      <c r="A924" s="35"/>
      <c r="B924" s="36"/>
      <c r="C924" s="225" t="s">
        <v>2258</v>
      </c>
      <c r="D924" s="226" t="s">
        <v>2258</v>
      </c>
      <c r="E924" s="227" t="s">
        <v>1</v>
      </c>
      <c r="F924" s="228">
        <v>212.5</v>
      </c>
      <c r="G924" s="35"/>
      <c r="H924" s="36"/>
    </row>
    <row r="925" s="2" customFormat="1" ht="16.8" customHeight="1">
      <c r="A925" s="35"/>
      <c r="B925" s="36"/>
      <c r="C925" s="229" t="s">
        <v>2258</v>
      </c>
      <c r="D925" s="229" t="s">
        <v>1773</v>
      </c>
      <c r="E925" s="16" t="s">
        <v>1</v>
      </c>
      <c r="F925" s="230">
        <v>212.5</v>
      </c>
      <c r="G925" s="35"/>
      <c r="H925" s="36"/>
    </row>
    <row r="926" s="2" customFormat="1" ht="16.8" customHeight="1">
      <c r="A926" s="35"/>
      <c r="B926" s="36"/>
      <c r="C926" s="225" t="s">
        <v>1782</v>
      </c>
      <c r="D926" s="226" t="s">
        <v>1782</v>
      </c>
      <c r="E926" s="227" t="s">
        <v>1</v>
      </c>
      <c r="F926" s="228">
        <v>212.5</v>
      </c>
      <c r="G926" s="35"/>
      <c r="H926" s="36"/>
    </row>
    <row r="927" s="2" customFormat="1" ht="16.8" customHeight="1">
      <c r="A927" s="35"/>
      <c r="B927" s="36"/>
      <c r="C927" s="229" t="s">
        <v>1782</v>
      </c>
      <c r="D927" s="229" t="s">
        <v>1783</v>
      </c>
      <c r="E927" s="16" t="s">
        <v>1</v>
      </c>
      <c r="F927" s="230">
        <v>212.5</v>
      </c>
      <c r="G927" s="35"/>
      <c r="H927" s="36"/>
    </row>
    <row r="928" s="2" customFormat="1" ht="16.8" customHeight="1">
      <c r="A928" s="35"/>
      <c r="B928" s="36"/>
      <c r="C928" s="225" t="s">
        <v>977</v>
      </c>
      <c r="D928" s="226" t="s">
        <v>977</v>
      </c>
      <c r="E928" s="227" t="s">
        <v>1</v>
      </c>
      <c r="F928" s="228">
        <v>6.1200000000000001</v>
      </c>
      <c r="G928" s="35"/>
      <c r="H928" s="36"/>
    </row>
    <row r="929" s="2" customFormat="1" ht="16.8" customHeight="1">
      <c r="A929" s="35"/>
      <c r="B929" s="36"/>
      <c r="C929" s="229" t="s">
        <v>977</v>
      </c>
      <c r="D929" s="229" t="s">
        <v>1829</v>
      </c>
      <c r="E929" s="16" t="s">
        <v>1</v>
      </c>
      <c r="F929" s="230">
        <v>6.1200000000000001</v>
      </c>
      <c r="G929" s="35"/>
      <c r="H929" s="36"/>
    </row>
    <row r="930" s="2" customFormat="1" ht="16.8" customHeight="1">
      <c r="A930" s="35"/>
      <c r="B930" s="36"/>
      <c r="C930" s="231" t="s">
        <v>2255</v>
      </c>
      <c r="D930" s="35"/>
      <c r="E930" s="35"/>
      <c r="F930" s="35"/>
      <c r="G930" s="35"/>
      <c r="H930" s="36"/>
    </row>
    <row r="931" s="2" customFormat="1" ht="16.8" customHeight="1">
      <c r="A931" s="35"/>
      <c r="B931" s="36"/>
      <c r="C931" s="229" t="s">
        <v>1821</v>
      </c>
      <c r="D931" s="229" t="s">
        <v>1822</v>
      </c>
      <c r="E931" s="16" t="s">
        <v>495</v>
      </c>
      <c r="F931" s="230">
        <v>856.37199999999996</v>
      </c>
      <c r="G931" s="35"/>
      <c r="H931" s="36"/>
    </row>
    <row r="932" s="2" customFormat="1" ht="16.8" customHeight="1">
      <c r="A932" s="35"/>
      <c r="B932" s="36"/>
      <c r="C932" s="225" t="s">
        <v>979</v>
      </c>
      <c r="D932" s="226" t="s">
        <v>979</v>
      </c>
      <c r="E932" s="227" t="s">
        <v>1</v>
      </c>
      <c r="F932" s="228">
        <v>85.680000000000007</v>
      </c>
      <c r="G932" s="35"/>
      <c r="H932" s="36"/>
    </row>
    <row r="933" s="2" customFormat="1" ht="16.8" customHeight="1">
      <c r="A933" s="35"/>
      <c r="B933" s="36"/>
      <c r="C933" s="229" t="s">
        <v>979</v>
      </c>
      <c r="D933" s="229" t="s">
        <v>1850</v>
      </c>
      <c r="E933" s="16" t="s">
        <v>1</v>
      </c>
      <c r="F933" s="230">
        <v>85.680000000000007</v>
      </c>
      <c r="G933" s="35"/>
      <c r="H933" s="36"/>
    </row>
    <row r="934" s="2" customFormat="1" ht="16.8" customHeight="1">
      <c r="A934" s="35"/>
      <c r="B934" s="36"/>
      <c r="C934" s="231" t="s">
        <v>2255</v>
      </c>
      <c r="D934" s="35"/>
      <c r="E934" s="35"/>
      <c r="F934" s="35"/>
      <c r="G934" s="35"/>
      <c r="H934" s="36"/>
    </row>
    <row r="935" s="2" customFormat="1" ht="16.8" customHeight="1">
      <c r="A935" s="35"/>
      <c r="B935" s="36"/>
      <c r="C935" s="229" t="s">
        <v>1841</v>
      </c>
      <c r="D935" s="229" t="s">
        <v>1842</v>
      </c>
      <c r="E935" s="16" t="s">
        <v>495</v>
      </c>
      <c r="F935" s="230">
        <v>7779.7079999999996</v>
      </c>
      <c r="G935" s="35"/>
      <c r="H935" s="36"/>
    </row>
    <row r="936" s="2" customFormat="1" ht="16.8" customHeight="1">
      <c r="A936" s="35"/>
      <c r="B936" s="36"/>
      <c r="C936" s="225" t="s">
        <v>981</v>
      </c>
      <c r="D936" s="226" t="s">
        <v>981</v>
      </c>
      <c r="E936" s="227" t="s">
        <v>1</v>
      </c>
      <c r="F936" s="228">
        <v>96.781999999999996</v>
      </c>
      <c r="G936" s="35"/>
      <c r="H936" s="36"/>
    </row>
    <row r="937" s="2" customFormat="1" ht="16.8" customHeight="1">
      <c r="A937" s="35"/>
      <c r="B937" s="36"/>
      <c r="C937" s="229" t="s">
        <v>981</v>
      </c>
      <c r="D937" s="229" t="s">
        <v>1832</v>
      </c>
      <c r="E937" s="16" t="s">
        <v>1</v>
      </c>
      <c r="F937" s="230">
        <v>96.781999999999996</v>
      </c>
      <c r="G937" s="35"/>
      <c r="H937" s="36"/>
    </row>
    <row r="938" s="2" customFormat="1" ht="16.8" customHeight="1">
      <c r="A938" s="35"/>
      <c r="B938" s="36"/>
      <c r="C938" s="231" t="s">
        <v>2255</v>
      </c>
      <c r="D938" s="35"/>
      <c r="E938" s="35"/>
      <c r="F938" s="35"/>
      <c r="G938" s="35"/>
      <c r="H938" s="36"/>
    </row>
    <row r="939" s="2" customFormat="1">
      <c r="A939" s="35"/>
      <c r="B939" s="36"/>
      <c r="C939" s="229" t="s">
        <v>897</v>
      </c>
      <c r="D939" s="229" t="s">
        <v>898</v>
      </c>
      <c r="E939" s="16" t="s">
        <v>495</v>
      </c>
      <c r="F939" s="230">
        <v>540.726</v>
      </c>
      <c r="G939" s="35"/>
      <c r="H939" s="36"/>
    </row>
    <row r="940" s="2" customFormat="1" ht="16.8" customHeight="1">
      <c r="A940" s="35"/>
      <c r="B940" s="36"/>
      <c r="C940" s="225" t="s">
        <v>1870</v>
      </c>
      <c r="D940" s="226" t="s">
        <v>1870</v>
      </c>
      <c r="E940" s="227" t="s">
        <v>1</v>
      </c>
      <c r="F940" s="228">
        <v>196.125</v>
      </c>
      <c r="G940" s="35"/>
      <c r="H940" s="36"/>
    </row>
    <row r="941" s="2" customFormat="1" ht="16.8" customHeight="1">
      <c r="A941" s="35"/>
      <c r="B941" s="36"/>
      <c r="C941" s="229" t="s">
        <v>1870</v>
      </c>
      <c r="D941" s="229" t="s">
        <v>1871</v>
      </c>
      <c r="E941" s="16" t="s">
        <v>1</v>
      </c>
      <c r="F941" s="230">
        <v>196.125</v>
      </c>
      <c r="G941" s="35"/>
      <c r="H941" s="36"/>
    </row>
    <row r="942" s="2" customFormat="1" ht="16.8" customHeight="1">
      <c r="A942" s="35"/>
      <c r="B942" s="36"/>
      <c r="C942" s="225" t="s">
        <v>1875</v>
      </c>
      <c r="D942" s="226" t="s">
        <v>1875</v>
      </c>
      <c r="E942" s="227" t="s">
        <v>1</v>
      </c>
      <c r="F942" s="228">
        <v>92.504999999999995</v>
      </c>
      <c r="G942" s="35"/>
      <c r="H942" s="36"/>
    </row>
    <row r="943" s="2" customFormat="1" ht="16.8" customHeight="1">
      <c r="A943" s="35"/>
      <c r="B943" s="36"/>
      <c r="C943" s="229" t="s">
        <v>1875</v>
      </c>
      <c r="D943" s="229" t="s">
        <v>1876</v>
      </c>
      <c r="E943" s="16" t="s">
        <v>1</v>
      </c>
      <c r="F943" s="230">
        <v>92.504999999999995</v>
      </c>
      <c r="G943" s="35"/>
      <c r="H943" s="36"/>
    </row>
    <row r="944" s="2" customFormat="1" ht="16.8" customHeight="1">
      <c r="A944" s="35"/>
      <c r="B944" s="36"/>
      <c r="C944" s="225" t="s">
        <v>1484</v>
      </c>
      <c r="D944" s="226" t="s">
        <v>1484</v>
      </c>
      <c r="E944" s="227" t="s">
        <v>1</v>
      </c>
      <c r="F944" s="228">
        <v>207.078</v>
      </c>
      <c r="G944" s="35"/>
      <c r="H944" s="36"/>
    </row>
    <row r="945" s="2" customFormat="1" ht="16.8" customHeight="1">
      <c r="A945" s="35"/>
      <c r="B945" s="36"/>
      <c r="C945" s="229" t="s">
        <v>1484</v>
      </c>
      <c r="D945" s="229" t="s">
        <v>1485</v>
      </c>
      <c r="E945" s="16" t="s">
        <v>1</v>
      </c>
      <c r="F945" s="230">
        <v>207.078</v>
      </c>
      <c r="G945" s="35"/>
      <c r="H945" s="36"/>
    </row>
    <row r="946" s="2" customFormat="1" ht="16.8" customHeight="1">
      <c r="A946" s="35"/>
      <c r="B946" s="36"/>
      <c r="C946" s="225" t="s">
        <v>301</v>
      </c>
      <c r="D946" s="226" t="s">
        <v>301</v>
      </c>
      <c r="E946" s="227" t="s">
        <v>1</v>
      </c>
      <c r="F946" s="228">
        <v>115.075</v>
      </c>
      <c r="G946" s="35"/>
      <c r="H946" s="36"/>
    </row>
    <row r="947" s="2" customFormat="1" ht="16.8" customHeight="1">
      <c r="A947" s="35"/>
      <c r="B947" s="36"/>
      <c r="C947" s="229" t="s">
        <v>301</v>
      </c>
      <c r="D947" s="229" t="s">
        <v>1303</v>
      </c>
      <c r="E947" s="16" t="s">
        <v>1</v>
      </c>
      <c r="F947" s="230">
        <v>115.075</v>
      </c>
      <c r="G947" s="35"/>
      <c r="H947" s="36"/>
    </row>
    <row r="948" s="2" customFormat="1" ht="16.8" customHeight="1">
      <c r="A948" s="35"/>
      <c r="B948" s="36"/>
      <c r="C948" s="225" t="s">
        <v>983</v>
      </c>
      <c r="D948" s="226" t="s">
        <v>983</v>
      </c>
      <c r="E948" s="227" t="s">
        <v>1</v>
      </c>
      <c r="F948" s="228">
        <v>3.1400000000000001</v>
      </c>
      <c r="G948" s="35"/>
      <c r="H948" s="36"/>
    </row>
    <row r="949" s="2" customFormat="1" ht="16.8" customHeight="1">
      <c r="A949" s="35"/>
      <c r="B949" s="36"/>
      <c r="C949" s="229" t="s">
        <v>983</v>
      </c>
      <c r="D949" s="229" t="s">
        <v>1642</v>
      </c>
      <c r="E949" s="16" t="s">
        <v>1</v>
      </c>
      <c r="F949" s="230">
        <v>3.1400000000000001</v>
      </c>
      <c r="G949" s="35"/>
      <c r="H949" s="36"/>
    </row>
    <row r="950" s="2" customFormat="1" ht="16.8" customHeight="1">
      <c r="A950" s="35"/>
      <c r="B950" s="36"/>
      <c r="C950" s="231" t="s">
        <v>2255</v>
      </c>
      <c r="D950" s="35"/>
      <c r="E950" s="35"/>
      <c r="F950" s="35"/>
      <c r="G950" s="35"/>
      <c r="H950" s="36"/>
    </row>
    <row r="951" s="2" customFormat="1" ht="16.8" customHeight="1">
      <c r="A951" s="35"/>
      <c r="B951" s="36"/>
      <c r="C951" s="229" t="s">
        <v>1634</v>
      </c>
      <c r="D951" s="229" t="s">
        <v>1635</v>
      </c>
      <c r="E951" s="16" t="s">
        <v>380</v>
      </c>
      <c r="F951" s="230">
        <v>13.98</v>
      </c>
      <c r="G951" s="35"/>
      <c r="H951" s="36"/>
    </row>
    <row r="952" s="2" customFormat="1" ht="16.8" customHeight="1">
      <c r="A952" s="35"/>
      <c r="B952" s="36"/>
      <c r="C952" s="225" t="s">
        <v>985</v>
      </c>
      <c r="D952" s="226" t="s">
        <v>985</v>
      </c>
      <c r="E952" s="227" t="s">
        <v>1</v>
      </c>
      <c r="F952" s="228">
        <v>31.399999999999999</v>
      </c>
      <c r="G952" s="35"/>
      <c r="H952" s="36"/>
    </row>
    <row r="953" s="2" customFormat="1" ht="16.8" customHeight="1">
      <c r="A953" s="35"/>
      <c r="B953" s="36"/>
      <c r="C953" s="229" t="s">
        <v>985</v>
      </c>
      <c r="D953" s="229" t="s">
        <v>1660</v>
      </c>
      <c r="E953" s="16" t="s">
        <v>1</v>
      </c>
      <c r="F953" s="230">
        <v>31.399999999999999</v>
      </c>
      <c r="G953" s="35"/>
      <c r="H953" s="36"/>
    </row>
    <row r="954" s="2" customFormat="1" ht="16.8" customHeight="1">
      <c r="A954" s="35"/>
      <c r="B954" s="36"/>
      <c r="C954" s="231" t="s">
        <v>2255</v>
      </c>
      <c r="D954" s="35"/>
      <c r="E954" s="35"/>
      <c r="F954" s="35"/>
      <c r="G954" s="35"/>
      <c r="H954" s="36"/>
    </row>
    <row r="955" s="2" customFormat="1" ht="16.8" customHeight="1">
      <c r="A955" s="35"/>
      <c r="B955" s="36"/>
      <c r="C955" s="229" t="s">
        <v>1654</v>
      </c>
      <c r="D955" s="229" t="s">
        <v>1655</v>
      </c>
      <c r="E955" s="16" t="s">
        <v>434</v>
      </c>
      <c r="F955" s="230">
        <v>46.520000000000003</v>
      </c>
      <c r="G955" s="35"/>
      <c r="H955" s="36"/>
    </row>
    <row r="956" s="2" customFormat="1" ht="16.8" customHeight="1">
      <c r="A956" s="35"/>
      <c r="B956" s="36"/>
      <c r="C956" s="225" t="s">
        <v>1671</v>
      </c>
      <c r="D956" s="226" t="s">
        <v>1671</v>
      </c>
      <c r="E956" s="227" t="s">
        <v>1</v>
      </c>
      <c r="F956" s="228">
        <v>18.739999999999998</v>
      </c>
      <c r="G956" s="35"/>
      <c r="H956" s="36"/>
    </row>
    <row r="957" s="2" customFormat="1" ht="16.8" customHeight="1">
      <c r="A957" s="35"/>
      <c r="B957" s="36"/>
      <c r="C957" s="229" t="s">
        <v>1671</v>
      </c>
      <c r="D957" s="229" t="s">
        <v>1672</v>
      </c>
      <c r="E957" s="16" t="s">
        <v>1</v>
      </c>
      <c r="F957" s="230">
        <v>18.739999999999998</v>
      </c>
      <c r="G957" s="35"/>
      <c r="H957" s="36"/>
    </row>
    <row r="958" s="2" customFormat="1" ht="16.8" customHeight="1">
      <c r="A958" s="35"/>
      <c r="B958" s="36"/>
      <c r="C958" s="225" t="s">
        <v>987</v>
      </c>
      <c r="D958" s="226" t="s">
        <v>987</v>
      </c>
      <c r="E958" s="227" t="s">
        <v>1</v>
      </c>
      <c r="F958" s="228">
        <v>43.991999999999997</v>
      </c>
      <c r="G958" s="35"/>
      <c r="H958" s="36"/>
    </row>
    <row r="959" s="2" customFormat="1" ht="16.8" customHeight="1">
      <c r="A959" s="35"/>
      <c r="B959" s="36"/>
      <c r="C959" s="229" t="s">
        <v>987</v>
      </c>
      <c r="D959" s="229" t="s">
        <v>1694</v>
      </c>
      <c r="E959" s="16" t="s">
        <v>1</v>
      </c>
      <c r="F959" s="230">
        <v>43.991999999999997</v>
      </c>
      <c r="G959" s="35"/>
      <c r="H959" s="36"/>
    </row>
    <row r="960" s="2" customFormat="1" ht="16.8" customHeight="1">
      <c r="A960" s="35"/>
      <c r="B960" s="36"/>
      <c r="C960" s="231" t="s">
        <v>2255</v>
      </c>
      <c r="D960" s="35"/>
      <c r="E960" s="35"/>
      <c r="F960" s="35"/>
      <c r="G960" s="35"/>
      <c r="H960" s="36"/>
    </row>
    <row r="961" s="2" customFormat="1" ht="16.8" customHeight="1">
      <c r="A961" s="35"/>
      <c r="B961" s="36"/>
      <c r="C961" s="229" t="s">
        <v>1686</v>
      </c>
      <c r="D961" s="229" t="s">
        <v>1687</v>
      </c>
      <c r="E961" s="16" t="s">
        <v>446</v>
      </c>
      <c r="F961" s="230">
        <v>245.78399999999999</v>
      </c>
      <c r="G961" s="35"/>
      <c r="H961" s="36"/>
    </row>
    <row r="962" s="2" customFormat="1" ht="16.8" customHeight="1">
      <c r="A962" s="35"/>
      <c r="B962" s="36"/>
      <c r="C962" s="225" t="s">
        <v>1708</v>
      </c>
      <c r="D962" s="226" t="s">
        <v>1708</v>
      </c>
      <c r="E962" s="227" t="s">
        <v>1</v>
      </c>
      <c r="F962" s="228">
        <v>81.718000000000004</v>
      </c>
      <c r="G962" s="35"/>
      <c r="H962" s="36"/>
    </row>
    <row r="963" s="2" customFormat="1" ht="16.8" customHeight="1">
      <c r="A963" s="35"/>
      <c r="B963" s="36"/>
      <c r="C963" s="229" t="s">
        <v>1708</v>
      </c>
      <c r="D963" s="229" t="s">
        <v>1709</v>
      </c>
      <c r="E963" s="16" t="s">
        <v>1</v>
      </c>
      <c r="F963" s="230">
        <v>81.718000000000004</v>
      </c>
      <c r="G963" s="35"/>
      <c r="H963" s="36"/>
    </row>
    <row r="964" s="2" customFormat="1" ht="16.8" customHeight="1">
      <c r="A964" s="35"/>
      <c r="B964" s="36"/>
      <c r="C964" s="225" t="s">
        <v>989</v>
      </c>
      <c r="D964" s="226" t="s">
        <v>989</v>
      </c>
      <c r="E964" s="227" t="s">
        <v>1</v>
      </c>
      <c r="F964" s="228">
        <v>10.519</v>
      </c>
      <c r="G964" s="35"/>
      <c r="H964" s="36"/>
    </row>
    <row r="965" s="2" customFormat="1">
      <c r="A965" s="35"/>
      <c r="B965" s="36"/>
      <c r="C965" s="229" t="s">
        <v>989</v>
      </c>
      <c r="D965" s="229" t="s">
        <v>1830</v>
      </c>
      <c r="E965" s="16" t="s">
        <v>1</v>
      </c>
      <c r="F965" s="230">
        <v>10.519</v>
      </c>
      <c r="G965" s="35"/>
      <c r="H965" s="36"/>
    </row>
    <row r="966" s="2" customFormat="1" ht="16.8" customHeight="1">
      <c r="A966" s="35"/>
      <c r="B966" s="36"/>
      <c r="C966" s="231" t="s">
        <v>2255</v>
      </c>
      <c r="D966" s="35"/>
      <c r="E966" s="35"/>
      <c r="F966" s="35"/>
      <c r="G966" s="35"/>
      <c r="H966" s="36"/>
    </row>
    <row r="967" s="2" customFormat="1" ht="16.8" customHeight="1">
      <c r="A967" s="35"/>
      <c r="B967" s="36"/>
      <c r="C967" s="229" t="s">
        <v>1821</v>
      </c>
      <c r="D967" s="229" t="s">
        <v>1822</v>
      </c>
      <c r="E967" s="16" t="s">
        <v>495</v>
      </c>
      <c r="F967" s="230">
        <v>856.37199999999996</v>
      </c>
      <c r="G967" s="35"/>
      <c r="H967" s="36"/>
    </row>
    <row r="968" s="2" customFormat="1" ht="16.8" customHeight="1">
      <c r="A968" s="35"/>
      <c r="B968" s="36"/>
      <c r="C968" s="225" t="s">
        <v>991</v>
      </c>
      <c r="D968" s="226" t="s">
        <v>991</v>
      </c>
      <c r="E968" s="227" t="s">
        <v>1</v>
      </c>
      <c r="F968" s="228">
        <v>94.671000000000006</v>
      </c>
      <c r="G968" s="35"/>
      <c r="H968" s="36"/>
    </row>
    <row r="969" s="2" customFormat="1">
      <c r="A969" s="35"/>
      <c r="B969" s="36"/>
      <c r="C969" s="229" t="s">
        <v>991</v>
      </c>
      <c r="D969" s="229" t="s">
        <v>1851</v>
      </c>
      <c r="E969" s="16" t="s">
        <v>1</v>
      </c>
      <c r="F969" s="230">
        <v>94.671000000000006</v>
      </c>
      <c r="G969" s="35"/>
      <c r="H969" s="36"/>
    </row>
    <row r="970" s="2" customFormat="1" ht="16.8" customHeight="1">
      <c r="A970" s="35"/>
      <c r="B970" s="36"/>
      <c r="C970" s="231" t="s">
        <v>2255</v>
      </c>
      <c r="D970" s="35"/>
      <c r="E970" s="35"/>
      <c r="F970" s="35"/>
      <c r="G970" s="35"/>
      <c r="H970" s="36"/>
    </row>
    <row r="971" s="2" customFormat="1" ht="16.8" customHeight="1">
      <c r="A971" s="35"/>
      <c r="B971" s="36"/>
      <c r="C971" s="229" t="s">
        <v>1841</v>
      </c>
      <c r="D971" s="229" t="s">
        <v>1842</v>
      </c>
      <c r="E971" s="16" t="s">
        <v>495</v>
      </c>
      <c r="F971" s="230">
        <v>7779.7079999999996</v>
      </c>
      <c r="G971" s="35"/>
      <c r="H971" s="36"/>
    </row>
    <row r="972" s="2" customFormat="1" ht="16.8" customHeight="1">
      <c r="A972" s="35"/>
      <c r="B972" s="36"/>
      <c r="C972" s="225" t="s">
        <v>993</v>
      </c>
      <c r="D972" s="226" t="s">
        <v>993</v>
      </c>
      <c r="E972" s="227" t="s">
        <v>1</v>
      </c>
      <c r="F972" s="228">
        <v>168.809</v>
      </c>
      <c r="G972" s="35"/>
      <c r="H972" s="36"/>
    </row>
    <row r="973" s="2" customFormat="1" ht="16.8" customHeight="1">
      <c r="A973" s="35"/>
      <c r="B973" s="36"/>
      <c r="C973" s="229" t="s">
        <v>993</v>
      </c>
      <c r="D973" s="229" t="s">
        <v>1833</v>
      </c>
      <c r="E973" s="16" t="s">
        <v>1</v>
      </c>
      <c r="F973" s="230">
        <v>168.809</v>
      </c>
      <c r="G973" s="35"/>
      <c r="H973" s="36"/>
    </row>
    <row r="974" s="2" customFormat="1" ht="16.8" customHeight="1">
      <c r="A974" s="35"/>
      <c r="B974" s="36"/>
      <c r="C974" s="231" t="s">
        <v>2255</v>
      </c>
      <c r="D974" s="35"/>
      <c r="E974" s="35"/>
      <c r="F974" s="35"/>
      <c r="G974" s="35"/>
      <c r="H974" s="36"/>
    </row>
    <row r="975" s="2" customFormat="1">
      <c r="A975" s="35"/>
      <c r="B975" s="36"/>
      <c r="C975" s="229" t="s">
        <v>897</v>
      </c>
      <c r="D975" s="229" t="s">
        <v>898</v>
      </c>
      <c r="E975" s="16" t="s">
        <v>495</v>
      </c>
      <c r="F975" s="230">
        <v>540.726</v>
      </c>
      <c r="G975" s="35"/>
      <c r="H975" s="36"/>
    </row>
    <row r="976" s="2" customFormat="1" ht="16.8" customHeight="1">
      <c r="A976" s="35"/>
      <c r="B976" s="36"/>
      <c r="C976" s="225" t="s">
        <v>1643</v>
      </c>
      <c r="D976" s="226" t="s">
        <v>1643</v>
      </c>
      <c r="E976" s="227" t="s">
        <v>1</v>
      </c>
      <c r="F976" s="228">
        <v>13.98</v>
      </c>
      <c r="G976" s="35"/>
      <c r="H976" s="36"/>
    </row>
    <row r="977" s="2" customFormat="1" ht="16.8" customHeight="1">
      <c r="A977" s="35"/>
      <c r="B977" s="36"/>
      <c r="C977" s="229" t="s">
        <v>1643</v>
      </c>
      <c r="D977" s="229" t="s">
        <v>1644</v>
      </c>
      <c r="E977" s="16" t="s">
        <v>1</v>
      </c>
      <c r="F977" s="230">
        <v>13.98</v>
      </c>
      <c r="G977" s="35"/>
      <c r="H977" s="36"/>
    </row>
    <row r="978" s="2" customFormat="1" ht="16.8" customHeight="1">
      <c r="A978" s="35"/>
      <c r="B978" s="36"/>
      <c r="C978" s="225" t="s">
        <v>1661</v>
      </c>
      <c r="D978" s="226" t="s">
        <v>1661</v>
      </c>
      <c r="E978" s="227" t="s">
        <v>1</v>
      </c>
      <c r="F978" s="228">
        <v>46.520000000000003</v>
      </c>
      <c r="G978" s="35"/>
      <c r="H978" s="36"/>
    </row>
    <row r="979" s="2" customFormat="1" ht="16.8" customHeight="1">
      <c r="A979" s="35"/>
      <c r="B979" s="36"/>
      <c r="C979" s="229" t="s">
        <v>1661</v>
      </c>
      <c r="D979" s="229" t="s">
        <v>1662</v>
      </c>
      <c r="E979" s="16" t="s">
        <v>1</v>
      </c>
      <c r="F979" s="230">
        <v>46.520000000000003</v>
      </c>
      <c r="G979" s="35"/>
      <c r="H979" s="36"/>
    </row>
    <row r="980" s="2" customFormat="1" ht="16.8" customHeight="1">
      <c r="A980" s="35"/>
      <c r="B980" s="36"/>
      <c r="C980" s="225" t="s">
        <v>995</v>
      </c>
      <c r="D980" s="226" t="s">
        <v>995</v>
      </c>
      <c r="E980" s="227" t="s">
        <v>1</v>
      </c>
      <c r="F980" s="228">
        <v>76.730999999999995</v>
      </c>
      <c r="G980" s="35"/>
      <c r="H980" s="36"/>
    </row>
    <row r="981" s="2" customFormat="1" ht="16.8" customHeight="1">
      <c r="A981" s="35"/>
      <c r="B981" s="36"/>
      <c r="C981" s="229" t="s">
        <v>995</v>
      </c>
      <c r="D981" s="229" t="s">
        <v>1695</v>
      </c>
      <c r="E981" s="16" t="s">
        <v>1</v>
      </c>
      <c r="F981" s="230">
        <v>76.730999999999995</v>
      </c>
      <c r="G981" s="35"/>
      <c r="H981" s="36"/>
    </row>
    <row r="982" s="2" customFormat="1" ht="16.8" customHeight="1">
      <c r="A982" s="35"/>
      <c r="B982" s="36"/>
      <c r="C982" s="231" t="s">
        <v>2255</v>
      </c>
      <c r="D982" s="35"/>
      <c r="E982" s="35"/>
      <c r="F982" s="35"/>
      <c r="G982" s="35"/>
      <c r="H982" s="36"/>
    </row>
    <row r="983" s="2" customFormat="1" ht="16.8" customHeight="1">
      <c r="A983" s="35"/>
      <c r="B983" s="36"/>
      <c r="C983" s="229" t="s">
        <v>1686</v>
      </c>
      <c r="D983" s="229" t="s">
        <v>1687</v>
      </c>
      <c r="E983" s="16" t="s">
        <v>446</v>
      </c>
      <c r="F983" s="230">
        <v>245.78399999999999</v>
      </c>
      <c r="G983" s="35"/>
      <c r="H983" s="36"/>
    </row>
    <row r="984" s="2" customFormat="1" ht="16.8" customHeight="1">
      <c r="A984" s="35"/>
      <c r="B984" s="36"/>
      <c r="C984" s="225" t="s">
        <v>997</v>
      </c>
      <c r="D984" s="226" t="s">
        <v>997</v>
      </c>
      <c r="E984" s="227" t="s">
        <v>1</v>
      </c>
      <c r="F984" s="228">
        <v>130.94399999999999</v>
      </c>
      <c r="G984" s="35"/>
      <c r="H984" s="36"/>
    </row>
    <row r="985" s="2" customFormat="1" ht="16.8" customHeight="1">
      <c r="A985" s="35"/>
      <c r="B985" s="36"/>
      <c r="C985" s="229" t="s">
        <v>997</v>
      </c>
      <c r="D985" s="229" t="s">
        <v>1831</v>
      </c>
      <c r="E985" s="16" t="s">
        <v>1</v>
      </c>
      <c r="F985" s="230">
        <v>130.94399999999999</v>
      </c>
      <c r="G985" s="35"/>
      <c r="H985" s="36"/>
    </row>
    <row r="986" s="2" customFormat="1" ht="16.8" customHeight="1">
      <c r="A986" s="35"/>
      <c r="B986" s="36"/>
      <c r="C986" s="231" t="s">
        <v>2255</v>
      </c>
      <c r="D986" s="35"/>
      <c r="E986" s="35"/>
      <c r="F986" s="35"/>
      <c r="G986" s="35"/>
      <c r="H986" s="36"/>
    </row>
    <row r="987" s="2" customFormat="1" ht="16.8" customHeight="1">
      <c r="A987" s="35"/>
      <c r="B987" s="36"/>
      <c r="C987" s="229" t="s">
        <v>1821</v>
      </c>
      <c r="D987" s="229" t="s">
        <v>1822</v>
      </c>
      <c r="E987" s="16" t="s">
        <v>495</v>
      </c>
      <c r="F987" s="230">
        <v>856.37199999999996</v>
      </c>
      <c r="G987" s="35"/>
      <c r="H987" s="36"/>
    </row>
    <row r="988" s="2" customFormat="1" ht="16.8" customHeight="1">
      <c r="A988" s="35"/>
      <c r="B988" s="36"/>
      <c r="C988" s="225" t="s">
        <v>998</v>
      </c>
      <c r="D988" s="226" t="s">
        <v>998</v>
      </c>
      <c r="E988" s="227" t="s">
        <v>1</v>
      </c>
      <c r="F988" s="228">
        <v>1178.4960000000001</v>
      </c>
      <c r="G988" s="35"/>
      <c r="H988" s="36"/>
    </row>
    <row r="989" s="2" customFormat="1" ht="16.8" customHeight="1">
      <c r="A989" s="35"/>
      <c r="B989" s="36"/>
      <c r="C989" s="229" t="s">
        <v>998</v>
      </c>
      <c r="D989" s="229" t="s">
        <v>1852</v>
      </c>
      <c r="E989" s="16" t="s">
        <v>1</v>
      </c>
      <c r="F989" s="230">
        <v>1178.4960000000001</v>
      </c>
      <c r="G989" s="35"/>
      <c r="H989" s="36"/>
    </row>
    <row r="990" s="2" customFormat="1" ht="16.8" customHeight="1">
      <c r="A990" s="35"/>
      <c r="B990" s="36"/>
      <c r="C990" s="231" t="s">
        <v>2255</v>
      </c>
      <c r="D990" s="35"/>
      <c r="E990" s="35"/>
      <c r="F990" s="35"/>
      <c r="G990" s="35"/>
      <c r="H990" s="36"/>
    </row>
    <row r="991" s="2" customFormat="1" ht="16.8" customHeight="1">
      <c r="A991" s="35"/>
      <c r="B991" s="36"/>
      <c r="C991" s="229" t="s">
        <v>1841</v>
      </c>
      <c r="D991" s="229" t="s">
        <v>1842</v>
      </c>
      <c r="E991" s="16" t="s">
        <v>495</v>
      </c>
      <c r="F991" s="230">
        <v>7779.7079999999996</v>
      </c>
      <c r="G991" s="35"/>
      <c r="H991" s="36"/>
    </row>
    <row r="992" s="2" customFormat="1" ht="16.8" customHeight="1">
      <c r="A992" s="35"/>
      <c r="B992" s="36"/>
      <c r="C992" s="225" t="s">
        <v>1000</v>
      </c>
      <c r="D992" s="226" t="s">
        <v>1000</v>
      </c>
      <c r="E992" s="227" t="s">
        <v>1</v>
      </c>
      <c r="F992" s="228">
        <v>133.672</v>
      </c>
      <c r="G992" s="35"/>
      <c r="H992" s="36"/>
    </row>
    <row r="993" s="2" customFormat="1" ht="16.8" customHeight="1">
      <c r="A993" s="35"/>
      <c r="B993" s="36"/>
      <c r="C993" s="229" t="s">
        <v>1000</v>
      </c>
      <c r="D993" s="229" t="s">
        <v>1834</v>
      </c>
      <c r="E993" s="16" t="s">
        <v>1</v>
      </c>
      <c r="F993" s="230">
        <v>133.672</v>
      </c>
      <c r="G993" s="35"/>
      <c r="H993" s="36"/>
    </row>
    <row r="994" s="2" customFormat="1" ht="16.8" customHeight="1">
      <c r="A994" s="35"/>
      <c r="B994" s="36"/>
      <c r="C994" s="231" t="s">
        <v>2255</v>
      </c>
      <c r="D994" s="35"/>
      <c r="E994" s="35"/>
      <c r="F994" s="35"/>
      <c r="G994" s="35"/>
      <c r="H994" s="36"/>
    </row>
    <row r="995" s="2" customFormat="1">
      <c r="A995" s="35"/>
      <c r="B995" s="36"/>
      <c r="C995" s="229" t="s">
        <v>897</v>
      </c>
      <c r="D995" s="229" t="s">
        <v>898</v>
      </c>
      <c r="E995" s="16" t="s">
        <v>495</v>
      </c>
      <c r="F995" s="230">
        <v>540.726</v>
      </c>
      <c r="G995" s="35"/>
      <c r="H995" s="36"/>
    </row>
    <row r="996" s="2" customFormat="1" ht="16.8" customHeight="1">
      <c r="A996" s="35"/>
      <c r="B996" s="36"/>
      <c r="C996" s="225" t="s">
        <v>1002</v>
      </c>
      <c r="D996" s="226" t="s">
        <v>1002</v>
      </c>
      <c r="E996" s="227" t="s">
        <v>1</v>
      </c>
      <c r="F996" s="228">
        <v>60.759999999999998</v>
      </c>
      <c r="G996" s="35"/>
      <c r="H996" s="36"/>
    </row>
    <row r="997" s="2" customFormat="1" ht="16.8" customHeight="1">
      <c r="A997" s="35"/>
      <c r="B997" s="36"/>
      <c r="C997" s="229" t="s">
        <v>1002</v>
      </c>
      <c r="D997" s="229" t="s">
        <v>1696</v>
      </c>
      <c r="E997" s="16" t="s">
        <v>1</v>
      </c>
      <c r="F997" s="230">
        <v>60.759999999999998</v>
      </c>
      <c r="G997" s="35"/>
      <c r="H997" s="36"/>
    </row>
    <row r="998" s="2" customFormat="1" ht="16.8" customHeight="1">
      <c r="A998" s="35"/>
      <c r="B998" s="36"/>
      <c r="C998" s="231" t="s">
        <v>2255</v>
      </c>
      <c r="D998" s="35"/>
      <c r="E998" s="35"/>
      <c r="F998" s="35"/>
      <c r="G998" s="35"/>
      <c r="H998" s="36"/>
    </row>
    <row r="999" s="2" customFormat="1" ht="16.8" customHeight="1">
      <c r="A999" s="35"/>
      <c r="B999" s="36"/>
      <c r="C999" s="229" t="s">
        <v>1686</v>
      </c>
      <c r="D999" s="229" t="s">
        <v>1687</v>
      </c>
      <c r="E999" s="16" t="s">
        <v>446</v>
      </c>
      <c r="F999" s="230">
        <v>245.78399999999999</v>
      </c>
      <c r="G999" s="35"/>
      <c r="H999" s="36"/>
    </row>
    <row r="1000" s="2" customFormat="1" ht="16.8" customHeight="1">
      <c r="A1000" s="35"/>
      <c r="B1000" s="36"/>
      <c r="C1000" s="225" t="s">
        <v>1004</v>
      </c>
      <c r="D1000" s="226" t="s">
        <v>1004</v>
      </c>
      <c r="E1000" s="227" t="s">
        <v>1</v>
      </c>
      <c r="F1000" s="228">
        <v>96.781999999999996</v>
      </c>
      <c r="G1000" s="35"/>
      <c r="H1000" s="36"/>
    </row>
    <row r="1001" s="2" customFormat="1" ht="16.8" customHeight="1">
      <c r="A1001" s="35"/>
      <c r="B1001" s="36"/>
      <c r="C1001" s="229" t="s">
        <v>1004</v>
      </c>
      <c r="D1001" s="229" t="s">
        <v>1832</v>
      </c>
      <c r="E1001" s="16" t="s">
        <v>1</v>
      </c>
      <c r="F1001" s="230">
        <v>96.781999999999996</v>
      </c>
      <c r="G1001" s="35"/>
      <c r="H1001" s="36"/>
    </row>
    <row r="1002" s="2" customFormat="1" ht="16.8" customHeight="1">
      <c r="A1002" s="35"/>
      <c r="B1002" s="36"/>
      <c r="C1002" s="231" t="s">
        <v>2255</v>
      </c>
      <c r="D1002" s="35"/>
      <c r="E1002" s="35"/>
      <c r="F1002" s="35"/>
      <c r="G1002" s="35"/>
      <c r="H1002" s="36"/>
    </row>
    <row r="1003" s="2" customFormat="1" ht="16.8" customHeight="1">
      <c r="A1003" s="35"/>
      <c r="B1003" s="36"/>
      <c r="C1003" s="229" t="s">
        <v>1821</v>
      </c>
      <c r="D1003" s="229" t="s">
        <v>1822</v>
      </c>
      <c r="E1003" s="16" t="s">
        <v>495</v>
      </c>
      <c r="F1003" s="230">
        <v>856.37199999999996</v>
      </c>
      <c r="G1003" s="35"/>
      <c r="H1003" s="36"/>
    </row>
    <row r="1004" s="2" customFormat="1" ht="16.8" customHeight="1">
      <c r="A1004" s="35"/>
      <c r="B1004" s="36"/>
      <c r="C1004" s="225" t="s">
        <v>1005</v>
      </c>
      <c r="D1004" s="226" t="s">
        <v>1005</v>
      </c>
      <c r="E1004" s="227" t="s">
        <v>1</v>
      </c>
      <c r="F1004" s="228">
        <v>871.04200000000003</v>
      </c>
      <c r="G1004" s="35"/>
      <c r="H1004" s="36"/>
    </row>
    <row r="1005" s="2" customFormat="1" ht="16.8" customHeight="1">
      <c r="A1005" s="35"/>
      <c r="B1005" s="36"/>
      <c r="C1005" s="229" t="s">
        <v>1005</v>
      </c>
      <c r="D1005" s="229" t="s">
        <v>1853</v>
      </c>
      <c r="E1005" s="16" t="s">
        <v>1</v>
      </c>
      <c r="F1005" s="230">
        <v>871.04200000000003</v>
      </c>
      <c r="G1005" s="35"/>
      <c r="H1005" s="36"/>
    </row>
    <row r="1006" s="2" customFormat="1" ht="16.8" customHeight="1">
      <c r="A1006" s="35"/>
      <c r="B1006" s="36"/>
      <c r="C1006" s="231" t="s">
        <v>2255</v>
      </c>
      <c r="D1006" s="35"/>
      <c r="E1006" s="35"/>
      <c r="F1006" s="35"/>
      <c r="G1006" s="35"/>
      <c r="H1006" s="36"/>
    </row>
    <row r="1007" s="2" customFormat="1" ht="16.8" customHeight="1">
      <c r="A1007" s="35"/>
      <c r="B1007" s="36"/>
      <c r="C1007" s="229" t="s">
        <v>1841</v>
      </c>
      <c r="D1007" s="229" t="s">
        <v>1842</v>
      </c>
      <c r="E1007" s="16" t="s">
        <v>495</v>
      </c>
      <c r="F1007" s="230">
        <v>7779.7079999999996</v>
      </c>
      <c r="G1007" s="35"/>
      <c r="H1007" s="36"/>
    </row>
    <row r="1008" s="2" customFormat="1" ht="16.8" customHeight="1">
      <c r="A1008" s="35"/>
      <c r="B1008" s="36"/>
      <c r="C1008" s="225" t="s">
        <v>1865</v>
      </c>
      <c r="D1008" s="226" t="s">
        <v>1865</v>
      </c>
      <c r="E1008" s="227" t="s">
        <v>1</v>
      </c>
      <c r="F1008" s="228">
        <v>540.726</v>
      </c>
      <c r="G1008" s="35"/>
      <c r="H1008" s="36"/>
    </row>
    <row r="1009" s="2" customFormat="1" ht="16.8" customHeight="1">
      <c r="A1009" s="35"/>
      <c r="B1009" s="36"/>
      <c r="C1009" s="229" t="s">
        <v>1865</v>
      </c>
      <c r="D1009" s="229" t="s">
        <v>1866</v>
      </c>
      <c r="E1009" s="16" t="s">
        <v>1</v>
      </c>
      <c r="F1009" s="230">
        <v>540.726</v>
      </c>
      <c r="G1009" s="35"/>
      <c r="H1009" s="36"/>
    </row>
    <row r="1010" s="2" customFormat="1" ht="16.8" customHeight="1">
      <c r="A1010" s="35"/>
      <c r="B1010" s="36"/>
      <c r="C1010" s="225" t="s">
        <v>1697</v>
      </c>
      <c r="D1010" s="226" t="s">
        <v>1697</v>
      </c>
      <c r="E1010" s="227" t="s">
        <v>1</v>
      </c>
      <c r="F1010" s="228">
        <v>245.78399999999999</v>
      </c>
      <c r="G1010" s="35"/>
      <c r="H1010" s="36"/>
    </row>
    <row r="1011" s="2" customFormat="1" ht="16.8" customHeight="1">
      <c r="A1011" s="35"/>
      <c r="B1011" s="36"/>
      <c r="C1011" s="229" t="s">
        <v>1697</v>
      </c>
      <c r="D1011" s="229" t="s">
        <v>1698</v>
      </c>
      <c r="E1011" s="16" t="s">
        <v>1</v>
      </c>
      <c r="F1011" s="230">
        <v>245.78399999999999</v>
      </c>
      <c r="G1011" s="35"/>
      <c r="H1011" s="36"/>
    </row>
    <row r="1012" s="2" customFormat="1" ht="16.8" customHeight="1">
      <c r="A1012" s="35"/>
      <c r="B1012" s="36"/>
      <c r="C1012" s="225" t="s">
        <v>1007</v>
      </c>
      <c r="D1012" s="226" t="s">
        <v>1007</v>
      </c>
      <c r="E1012" s="227" t="s">
        <v>1</v>
      </c>
      <c r="F1012" s="228">
        <v>168.809</v>
      </c>
      <c r="G1012" s="35"/>
      <c r="H1012" s="36"/>
    </row>
    <row r="1013" s="2" customFormat="1" ht="16.8" customHeight="1">
      <c r="A1013" s="35"/>
      <c r="B1013" s="36"/>
      <c r="C1013" s="229" t="s">
        <v>1007</v>
      </c>
      <c r="D1013" s="229" t="s">
        <v>1833</v>
      </c>
      <c r="E1013" s="16" t="s">
        <v>1</v>
      </c>
      <c r="F1013" s="230">
        <v>168.809</v>
      </c>
      <c r="G1013" s="35"/>
      <c r="H1013" s="36"/>
    </row>
    <row r="1014" s="2" customFormat="1" ht="16.8" customHeight="1">
      <c r="A1014" s="35"/>
      <c r="B1014" s="36"/>
      <c r="C1014" s="231" t="s">
        <v>2255</v>
      </c>
      <c r="D1014" s="35"/>
      <c r="E1014" s="35"/>
      <c r="F1014" s="35"/>
      <c r="G1014" s="35"/>
      <c r="H1014" s="36"/>
    </row>
    <row r="1015" s="2" customFormat="1" ht="16.8" customHeight="1">
      <c r="A1015" s="35"/>
      <c r="B1015" s="36"/>
      <c r="C1015" s="229" t="s">
        <v>1821</v>
      </c>
      <c r="D1015" s="229" t="s">
        <v>1822</v>
      </c>
      <c r="E1015" s="16" t="s">
        <v>495</v>
      </c>
      <c r="F1015" s="230">
        <v>856.37199999999996</v>
      </c>
      <c r="G1015" s="35"/>
      <c r="H1015" s="36"/>
    </row>
    <row r="1016" s="2" customFormat="1" ht="16.8" customHeight="1">
      <c r="A1016" s="35"/>
      <c r="B1016" s="36"/>
      <c r="C1016" s="225" t="s">
        <v>1008</v>
      </c>
      <c r="D1016" s="226" t="s">
        <v>1008</v>
      </c>
      <c r="E1016" s="227" t="s">
        <v>1</v>
      </c>
      <c r="F1016" s="228">
        <v>1519.278</v>
      </c>
      <c r="G1016" s="35"/>
      <c r="H1016" s="36"/>
    </row>
    <row r="1017" s="2" customFormat="1" ht="16.8" customHeight="1">
      <c r="A1017" s="35"/>
      <c r="B1017" s="36"/>
      <c r="C1017" s="229" t="s">
        <v>1008</v>
      </c>
      <c r="D1017" s="229" t="s">
        <v>1854</v>
      </c>
      <c r="E1017" s="16" t="s">
        <v>1</v>
      </c>
      <c r="F1017" s="230">
        <v>1519.278</v>
      </c>
      <c r="G1017" s="35"/>
      <c r="H1017" s="36"/>
    </row>
    <row r="1018" s="2" customFormat="1" ht="16.8" customHeight="1">
      <c r="A1018" s="35"/>
      <c r="B1018" s="36"/>
      <c r="C1018" s="231" t="s">
        <v>2255</v>
      </c>
      <c r="D1018" s="35"/>
      <c r="E1018" s="35"/>
      <c r="F1018" s="35"/>
      <c r="G1018" s="35"/>
      <c r="H1018" s="36"/>
    </row>
    <row r="1019" s="2" customFormat="1" ht="16.8" customHeight="1">
      <c r="A1019" s="35"/>
      <c r="B1019" s="36"/>
      <c r="C1019" s="229" t="s">
        <v>1841</v>
      </c>
      <c r="D1019" s="229" t="s">
        <v>1842</v>
      </c>
      <c r="E1019" s="16" t="s">
        <v>495</v>
      </c>
      <c r="F1019" s="230">
        <v>7779.7079999999996</v>
      </c>
      <c r="G1019" s="35"/>
      <c r="H1019" s="36"/>
    </row>
    <row r="1020" s="2" customFormat="1" ht="16.8" customHeight="1">
      <c r="A1020" s="35"/>
      <c r="B1020" s="36"/>
      <c r="C1020" s="225" t="s">
        <v>1010</v>
      </c>
      <c r="D1020" s="226" t="s">
        <v>1010</v>
      </c>
      <c r="E1020" s="227" t="s">
        <v>1</v>
      </c>
      <c r="F1020" s="228">
        <v>133.672</v>
      </c>
      <c r="G1020" s="35"/>
      <c r="H1020" s="36"/>
    </row>
    <row r="1021" s="2" customFormat="1" ht="16.8" customHeight="1">
      <c r="A1021" s="35"/>
      <c r="B1021" s="36"/>
      <c r="C1021" s="229" t="s">
        <v>1010</v>
      </c>
      <c r="D1021" s="229" t="s">
        <v>1834</v>
      </c>
      <c r="E1021" s="16" t="s">
        <v>1</v>
      </c>
      <c r="F1021" s="230">
        <v>133.672</v>
      </c>
      <c r="G1021" s="35"/>
      <c r="H1021" s="36"/>
    </row>
    <row r="1022" s="2" customFormat="1" ht="16.8" customHeight="1">
      <c r="A1022" s="35"/>
      <c r="B1022" s="36"/>
      <c r="C1022" s="231" t="s">
        <v>2255</v>
      </c>
      <c r="D1022" s="35"/>
      <c r="E1022" s="35"/>
      <c r="F1022" s="35"/>
      <c r="G1022" s="35"/>
      <c r="H1022" s="36"/>
    </row>
    <row r="1023" s="2" customFormat="1" ht="16.8" customHeight="1">
      <c r="A1023" s="35"/>
      <c r="B1023" s="36"/>
      <c r="C1023" s="229" t="s">
        <v>1821</v>
      </c>
      <c r="D1023" s="229" t="s">
        <v>1822</v>
      </c>
      <c r="E1023" s="16" t="s">
        <v>495</v>
      </c>
      <c r="F1023" s="230">
        <v>856.37199999999996</v>
      </c>
      <c r="G1023" s="35"/>
      <c r="H1023" s="36"/>
    </row>
    <row r="1024" s="2" customFormat="1" ht="16.8" customHeight="1">
      <c r="A1024" s="35"/>
      <c r="B1024" s="36"/>
      <c r="C1024" s="225" t="s">
        <v>1011</v>
      </c>
      <c r="D1024" s="226" t="s">
        <v>1011</v>
      </c>
      <c r="E1024" s="227" t="s">
        <v>1</v>
      </c>
      <c r="F1024" s="228">
        <v>1203.048</v>
      </c>
      <c r="G1024" s="35"/>
      <c r="H1024" s="36"/>
    </row>
    <row r="1025" s="2" customFormat="1" ht="16.8" customHeight="1">
      <c r="A1025" s="35"/>
      <c r="B1025" s="36"/>
      <c r="C1025" s="229" t="s">
        <v>1011</v>
      </c>
      <c r="D1025" s="229" t="s">
        <v>1855</v>
      </c>
      <c r="E1025" s="16" t="s">
        <v>1</v>
      </c>
      <c r="F1025" s="230">
        <v>1203.048</v>
      </c>
      <c r="G1025" s="35"/>
      <c r="H1025" s="36"/>
    </row>
    <row r="1026" s="2" customFormat="1" ht="16.8" customHeight="1">
      <c r="A1026" s="35"/>
      <c r="B1026" s="36"/>
      <c r="C1026" s="231" t="s">
        <v>2255</v>
      </c>
      <c r="D1026" s="35"/>
      <c r="E1026" s="35"/>
      <c r="F1026" s="35"/>
      <c r="G1026" s="35"/>
      <c r="H1026" s="36"/>
    </row>
    <row r="1027" s="2" customFormat="1" ht="16.8" customHeight="1">
      <c r="A1027" s="35"/>
      <c r="B1027" s="36"/>
      <c r="C1027" s="229" t="s">
        <v>1841</v>
      </c>
      <c r="D1027" s="229" t="s">
        <v>1842</v>
      </c>
      <c r="E1027" s="16" t="s">
        <v>495</v>
      </c>
      <c r="F1027" s="230">
        <v>7779.7079999999996</v>
      </c>
      <c r="G1027" s="35"/>
      <c r="H1027" s="36"/>
    </row>
    <row r="1028" s="2" customFormat="1" ht="16.8" customHeight="1">
      <c r="A1028" s="35"/>
      <c r="B1028" s="36"/>
      <c r="C1028" s="225" t="s">
        <v>1013</v>
      </c>
      <c r="D1028" s="226" t="s">
        <v>1013</v>
      </c>
      <c r="E1028" s="227" t="s">
        <v>1</v>
      </c>
      <c r="F1028" s="228">
        <v>119.756</v>
      </c>
      <c r="G1028" s="35"/>
      <c r="H1028" s="36"/>
    </row>
    <row r="1029" s="2" customFormat="1">
      <c r="A1029" s="35"/>
      <c r="B1029" s="36"/>
      <c r="C1029" s="229" t="s">
        <v>1013</v>
      </c>
      <c r="D1029" s="229" t="s">
        <v>1835</v>
      </c>
      <c r="E1029" s="16" t="s">
        <v>1</v>
      </c>
      <c r="F1029" s="230">
        <v>119.756</v>
      </c>
      <c r="G1029" s="35"/>
      <c r="H1029" s="36"/>
    </row>
    <row r="1030" s="2" customFormat="1" ht="16.8" customHeight="1">
      <c r="A1030" s="35"/>
      <c r="B1030" s="36"/>
      <c r="C1030" s="231" t="s">
        <v>2255</v>
      </c>
      <c r="D1030" s="35"/>
      <c r="E1030" s="35"/>
      <c r="F1030" s="35"/>
      <c r="G1030" s="35"/>
      <c r="H1030" s="36"/>
    </row>
    <row r="1031" s="2" customFormat="1" ht="16.8" customHeight="1">
      <c r="A1031" s="35"/>
      <c r="B1031" s="36"/>
      <c r="C1031" s="229" t="s">
        <v>1821</v>
      </c>
      <c r="D1031" s="229" t="s">
        <v>1822</v>
      </c>
      <c r="E1031" s="16" t="s">
        <v>495</v>
      </c>
      <c r="F1031" s="230">
        <v>856.37199999999996</v>
      </c>
      <c r="G1031" s="35"/>
      <c r="H1031" s="36"/>
    </row>
    <row r="1032" s="2" customFormat="1" ht="16.8" customHeight="1">
      <c r="A1032" s="35"/>
      <c r="B1032" s="36"/>
      <c r="C1032" s="225" t="s">
        <v>1015</v>
      </c>
      <c r="D1032" s="226" t="s">
        <v>1015</v>
      </c>
      <c r="E1032" s="227" t="s">
        <v>1</v>
      </c>
      <c r="F1032" s="228">
        <v>1077.8030000000001</v>
      </c>
      <c r="G1032" s="35"/>
      <c r="H1032" s="36"/>
    </row>
    <row r="1033" s="2" customFormat="1">
      <c r="A1033" s="35"/>
      <c r="B1033" s="36"/>
      <c r="C1033" s="229" t="s">
        <v>1015</v>
      </c>
      <c r="D1033" s="229" t="s">
        <v>1856</v>
      </c>
      <c r="E1033" s="16" t="s">
        <v>1</v>
      </c>
      <c r="F1033" s="230">
        <v>1077.8030000000001</v>
      </c>
      <c r="G1033" s="35"/>
      <c r="H1033" s="36"/>
    </row>
    <row r="1034" s="2" customFormat="1" ht="16.8" customHeight="1">
      <c r="A1034" s="35"/>
      <c r="B1034" s="36"/>
      <c r="C1034" s="231" t="s">
        <v>2255</v>
      </c>
      <c r="D1034" s="35"/>
      <c r="E1034" s="35"/>
      <c r="F1034" s="35"/>
      <c r="G1034" s="35"/>
      <c r="H1034" s="36"/>
    </row>
    <row r="1035" s="2" customFormat="1" ht="16.8" customHeight="1">
      <c r="A1035" s="35"/>
      <c r="B1035" s="36"/>
      <c r="C1035" s="229" t="s">
        <v>1841</v>
      </c>
      <c r="D1035" s="229" t="s">
        <v>1842</v>
      </c>
      <c r="E1035" s="16" t="s">
        <v>495</v>
      </c>
      <c r="F1035" s="230">
        <v>7779.7079999999996</v>
      </c>
      <c r="G1035" s="35"/>
      <c r="H1035" s="36"/>
    </row>
    <row r="1036" s="2" customFormat="1" ht="16.8" customHeight="1">
      <c r="A1036" s="35"/>
      <c r="B1036" s="36"/>
      <c r="C1036" s="225" t="s">
        <v>1017</v>
      </c>
      <c r="D1036" s="226" t="s">
        <v>1017</v>
      </c>
      <c r="E1036" s="227" t="s">
        <v>1</v>
      </c>
      <c r="F1036" s="228">
        <v>76.369</v>
      </c>
      <c r="G1036" s="35"/>
      <c r="H1036" s="36"/>
    </row>
    <row r="1037" s="2" customFormat="1">
      <c r="A1037" s="35"/>
      <c r="B1037" s="36"/>
      <c r="C1037" s="229" t="s">
        <v>1017</v>
      </c>
      <c r="D1037" s="229" t="s">
        <v>1836</v>
      </c>
      <c r="E1037" s="16" t="s">
        <v>1</v>
      </c>
      <c r="F1037" s="230">
        <v>76.369</v>
      </c>
      <c r="G1037" s="35"/>
      <c r="H1037" s="36"/>
    </row>
    <row r="1038" s="2" customFormat="1" ht="16.8" customHeight="1">
      <c r="A1038" s="35"/>
      <c r="B1038" s="36"/>
      <c r="C1038" s="231" t="s">
        <v>2255</v>
      </c>
      <c r="D1038" s="35"/>
      <c r="E1038" s="35"/>
      <c r="F1038" s="35"/>
      <c r="G1038" s="35"/>
      <c r="H1038" s="36"/>
    </row>
    <row r="1039" s="2" customFormat="1" ht="16.8" customHeight="1">
      <c r="A1039" s="35"/>
      <c r="B1039" s="36"/>
      <c r="C1039" s="229" t="s">
        <v>1821</v>
      </c>
      <c r="D1039" s="229" t="s">
        <v>1822</v>
      </c>
      <c r="E1039" s="16" t="s">
        <v>495</v>
      </c>
      <c r="F1039" s="230">
        <v>856.37199999999996</v>
      </c>
      <c r="G1039" s="35"/>
      <c r="H1039" s="36"/>
    </row>
    <row r="1040" s="2" customFormat="1" ht="16.8" customHeight="1">
      <c r="A1040" s="35"/>
      <c r="B1040" s="36"/>
      <c r="C1040" s="225" t="s">
        <v>1018</v>
      </c>
      <c r="D1040" s="226" t="s">
        <v>1018</v>
      </c>
      <c r="E1040" s="227" t="s">
        <v>1</v>
      </c>
      <c r="F1040" s="228">
        <v>687.31700000000001</v>
      </c>
      <c r="G1040" s="35"/>
      <c r="H1040" s="36"/>
    </row>
    <row r="1041" s="2" customFormat="1">
      <c r="A1041" s="35"/>
      <c r="B1041" s="36"/>
      <c r="C1041" s="229" t="s">
        <v>1018</v>
      </c>
      <c r="D1041" s="229" t="s">
        <v>1857</v>
      </c>
      <c r="E1041" s="16" t="s">
        <v>1</v>
      </c>
      <c r="F1041" s="230">
        <v>687.31700000000001</v>
      </c>
      <c r="G1041" s="35"/>
      <c r="H1041" s="36"/>
    </row>
    <row r="1042" s="2" customFormat="1" ht="16.8" customHeight="1">
      <c r="A1042" s="35"/>
      <c r="B1042" s="36"/>
      <c r="C1042" s="231" t="s">
        <v>2255</v>
      </c>
      <c r="D1042" s="35"/>
      <c r="E1042" s="35"/>
      <c r="F1042" s="35"/>
      <c r="G1042" s="35"/>
      <c r="H1042" s="36"/>
    </row>
    <row r="1043" s="2" customFormat="1" ht="16.8" customHeight="1">
      <c r="A1043" s="35"/>
      <c r="B1043" s="36"/>
      <c r="C1043" s="229" t="s">
        <v>1841</v>
      </c>
      <c r="D1043" s="229" t="s">
        <v>1842</v>
      </c>
      <c r="E1043" s="16" t="s">
        <v>495</v>
      </c>
      <c r="F1043" s="230">
        <v>7779.7079999999996</v>
      </c>
      <c r="G1043" s="35"/>
      <c r="H1043" s="36"/>
    </row>
    <row r="1044" s="2" customFormat="1" ht="16.8" customHeight="1">
      <c r="A1044" s="35"/>
      <c r="B1044" s="36"/>
      <c r="C1044" s="225" t="s">
        <v>1020</v>
      </c>
      <c r="D1044" s="226" t="s">
        <v>1020</v>
      </c>
      <c r="E1044" s="227" t="s">
        <v>1</v>
      </c>
      <c r="F1044" s="228">
        <v>8.3520000000000003</v>
      </c>
      <c r="G1044" s="35"/>
      <c r="H1044" s="36"/>
    </row>
    <row r="1045" s="2" customFormat="1" ht="16.8" customHeight="1">
      <c r="A1045" s="35"/>
      <c r="B1045" s="36"/>
      <c r="C1045" s="229" t="s">
        <v>1020</v>
      </c>
      <c r="D1045" s="229" t="s">
        <v>1837</v>
      </c>
      <c r="E1045" s="16" t="s">
        <v>1</v>
      </c>
      <c r="F1045" s="230">
        <v>8.3520000000000003</v>
      </c>
      <c r="G1045" s="35"/>
      <c r="H1045" s="36"/>
    </row>
    <row r="1046" s="2" customFormat="1" ht="16.8" customHeight="1">
      <c r="A1046" s="35"/>
      <c r="B1046" s="36"/>
      <c r="C1046" s="231" t="s">
        <v>2255</v>
      </c>
      <c r="D1046" s="35"/>
      <c r="E1046" s="35"/>
      <c r="F1046" s="35"/>
      <c r="G1046" s="35"/>
      <c r="H1046" s="36"/>
    </row>
    <row r="1047" s="2" customFormat="1" ht="16.8" customHeight="1">
      <c r="A1047" s="35"/>
      <c r="B1047" s="36"/>
      <c r="C1047" s="229" t="s">
        <v>1821</v>
      </c>
      <c r="D1047" s="229" t="s">
        <v>1822</v>
      </c>
      <c r="E1047" s="16" t="s">
        <v>495</v>
      </c>
      <c r="F1047" s="230">
        <v>856.37199999999996</v>
      </c>
      <c r="G1047" s="35"/>
      <c r="H1047" s="36"/>
    </row>
    <row r="1048" s="2" customFormat="1" ht="16.8" customHeight="1">
      <c r="A1048" s="35"/>
      <c r="B1048" s="36"/>
      <c r="C1048" s="225" t="s">
        <v>1022</v>
      </c>
      <c r="D1048" s="226" t="s">
        <v>1022</v>
      </c>
      <c r="E1048" s="227" t="s">
        <v>1</v>
      </c>
      <c r="F1048" s="228">
        <v>116.928</v>
      </c>
      <c r="G1048" s="35"/>
      <c r="H1048" s="36"/>
    </row>
    <row r="1049" s="2" customFormat="1" ht="16.8" customHeight="1">
      <c r="A1049" s="35"/>
      <c r="B1049" s="36"/>
      <c r="C1049" s="229" t="s">
        <v>1022</v>
      </c>
      <c r="D1049" s="229" t="s">
        <v>1858</v>
      </c>
      <c r="E1049" s="16" t="s">
        <v>1</v>
      </c>
      <c r="F1049" s="230">
        <v>116.928</v>
      </c>
      <c r="G1049" s="35"/>
      <c r="H1049" s="36"/>
    </row>
    <row r="1050" s="2" customFormat="1" ht="16.8" customHeight="1">
      <c r="A1050" s="35"/>
      <c r="B1050" s="36"/>
      <c r="C1050" s="231" t="s">
        <v>2255</v>
      </c>
      <c r="D1050" s="35"/>
      <c r="E1050" s="35"/>
      <c r="F1050" s="35"/>
      <c r="G1050" s="35"/>
      <c r="H1050" s="36"/>
    </row>
    <row r="1051" s="2" customFormat="1" ht="16.8" customHeight="1">
      <c r="A1051" s="35"/>
      <c r="B1051" s="36"/>
      <c r="C1051" s="229" t="s">
        <v>1841</v>
      </c>
      <c r="D1051" s="229" t="s">
        <v>1842</v>
      </c>
      <c r="E1051" s="16" t="s">
        <v>495</v>
      </c>
      <c r="F1051" s="230">
        <v>7779.7079999999996</v>
      </c>
      <c r="G1051" s="35"/>
      <c r="H1051" s="36"/>
    </row>
    <row r="1052" s="2" customFormat="1" ht="16.8" customHeight="1">
      <c r="A1052" s="35"/>
      <c r="B1052" s="36"/>
      <c r="C1052" s="225" t="s">
        <v>1024</v>
      </c>
      <c r="D1052" s="226" t="s">
        <v>1024</v>
      </c>
      <c r="E1052" s="227" t="s">
        <v>1</v>
      </c>
      <c r="F1052" s="228">
        <v>12.544000000000001</v>
      </c>
      <c r="G1052" s="35"/>
      <c r="H1052" s="36"/>
    </row>
    <row r="1053" s="2" customFormat="1" ht="16.8" customHeight="1">
      <c r="A1053" s="35"/>
      <c r="B1053" s="36"/>
      <c r="C1053" s="229" t="s">
        <v>1024</v>
      </c>
      <c r="D1053" s="229" t="s">
        <v>1819</v>
      </c>
      <c r="E1053" s="16" t="s">
        <v>1</v>
      </c>
      <c r="F1053" s="230">
        <v>12.544000000000001</v>
      </c>
      <c r="G1053" s="35"/>
      <c r="H1053" s="36"/>
    </row>
    <row r="1054" s="2" customFormat="1" ht="16.8" customHeight="1">
      <c r="A1054" s="35"/>
      <c r="B1054" s="36"/>
      <c r="C1054" s="231" t="s">
        <v>2255</v>
      </c>
      <c r="D1054" s="35"/>
      <c r="E1054" s="35"/>
      <c r="F1054" s="35"/>
      <c r="G1054" s="35"/>
      <c r="H1054" s="36"/>
    </row>
    <row r="1055" s="2" customFormat="1" ht="16.8" customHeight="1">
      <c r="A1055" s="35"/>
      <c r="B1055" s="36"/>
      <c r="C1055" s="229" t="s">
        <v>1821</v>
      </c>
      <c r="D1055" s="229" t="s">
        <v>1822</v>
      </c>
      <c r="E1055" s="16" t="s">
        <v>495</v>
      </c>
      <c r="F1055" s="230">
        <v>856.37199999999996</v>
      </c>
      <c r="G1055" s="35"/>
      <c r="H1055" s="36"/>
    </row>
    <row r="1056" s="2" customFormat="1" ht="16.8" customHeight="1">
      <c r="A1056" s="35"/>
      <c r="B1056" s="36"/>
      <c r="C1056" s="225" t="s">
        <v>1026</v>
      </c>
      <c r="D1056" s="226" t="s">
        <v>1026</v>
      </c>
      <c r="E1056" s="227" t="s">
        <v>1</v>
      </c>
      <c r="F1056" s="228">
        <v>112.896</v>
      </c>
      <c r="G1056" s="35"/>
      <c r="H1056" s="36"/>
    </row>
    <row r="1057" s="2" customFormat="1" ht="16.8" customHeight="1">
      <c r="A1057" s="35"/>
      <c r="B1057" s="36"/>
      <c r="C1057" s="229" t="s">
        <v>1026</v>
      </c>
      <c r="D1057" s="229" t="s">
        <v>1859</v>
      </c>
      <c r="E1057" s="16" t="s">
        <v>1</v>
      </c>
      <c r="F1057" s="230">
        <v>112.896</v>
      </c>
      <c r="G1057" s="35"/>
      <c r="H1057" s="36"/>
    </row>
    <row r="1058" s="2" customFormat="1" ht="16.8" customHeight="1">
      <c r="A1058" s="35"/>
      <c r="B1058" s="36"/>
      <c r="C1058" s="231" t="s">
        <v>2255</v>
      </c>
      <c r="D1058" s="35"/>
      <c r="E1058" s="35"/>
      <c r="F1058" s="35"/>
      <c r="G1058" s="35"/>
      <c r="H1058" s="36"/>
    </row>
    <row r="1059" s="2" customFormat="1" ht="16.8" customHeight="1">
      <c r="A1059" s="35"/>
      <c r="B1059" s="36"/>
      <c r="C1059" s="229" t="s">
        <v>1841</v>
      </c>
      <c r="D1059" s="229" t="s">
        <v>1842</v>
      </c>
      <c r="E1059" s="16" t="s">
        <v>495</v>
      </c>
      <c r="F1059" s="230">
        <v>7779.7079999999996</v>
      </c>
      <c r="G1059" s="35"/>
      <c r="H1059" s="36"/>
    </row>
    <row r="1060" s="2" customFormat="1" ht="16.8" customHeight="1">
      <c r="A1060" s="35"/>
      <c r="B1060" s="36"/>
      <c r="C1060" s="225" t="s">
        <v>1838</v>
      </c>
      <c r="D1060" s="226" t="s">
        <v>1838</v>
      </c>
      <c r="E1060" s="227" t="s">
        <v>1</v>
      </c>
      <c r="F1060" s="228">
        <v>856.37199999999996</v>
      </c>
      <c r="G1060" s="35"/>
      <c r="H1060" s="36"/>
    </row>
    <row r="1061" s="2" customFormat="1" ht="16.8" customHeight="1">
      <c r="A1061" s="35"/>
      <c r="B1061" s="36"/>
      <c r="C1061" s="229" t="s">
        <v>1838</v>
      </c>
      <c r="D1061" s="229" t="s">
        <v>1839</v>
      </c>
      <c r="E1061" s="16" t="s">
        <v>1</v>
      </c>
      <c r="F1061" s="230">
        <v>856.37199999999996</v>
      </c>
      <c r="G1061" s="35"/>
      <c r="H1061" s="36"/>
    </row>
    <row r="1062" s="2" customFormat="1" ht="16.8" customHeight="1">
      <c r="A1062" s="35"/>
      <c r="B1062" s="36"/>
      <c r="C1062" s="225" t="s">
        <v>1860</v>
      </c>
      <c r="D1062" s="226" t="s">
        <v>1860</v>
      </c>
      <c r="E1062" s="227" t="s">
        <v>1</v>
      </c>
      <c r="F1062" s="228">
        <v>7779.7079999999996</v>
      </c>
      <c r="G1062" s="35"/>
      <c r="H1062" s="36"/>
    </row>
    <row r="1063" s="2" customFormat="1" ht="16.8" customHeight="1">
      <c r="A1063" s="35"/>
      <c r="B1063" s="36"/>
      <c r="C1063" s="229" t="s">
        <v>1860</v>
      </c>
      <c r="D1063" s="229" t="s">
        <v>1861</v>
      </c>
      <c r="E1063" s="16" t="s">
        <v>1</v>
      </c>
      <c r="F1063" s="230">
        <v>7779.7079999999996</v>
      </c>
      <c r="G1063" s="35"/>
      <c r="H1063" s="36"/>
    </row>
    <row r="1064" s="2" customFormat="1" ht="7.44" customHeight="1">
      <c r="A1064" s="35"/>
      <c r="B1064" s="57"/>
      <c r="C1064" s="58"/>
      <c r="D1064" s="58"/>
      <c r="E1064" s="58"/>
      <c r="F1064" s="58"/>
      <c r="G1064" s="58"/>
      <c r="H1064" s="36"/>
    </row>
    <row r="1065" s="2" customFormat="1">
      <c r="A1065" s="35"/>
      <c r="B1065" s="35"/>
      <c r="C1065" s="35"/>
      <c r="D1065" s="35"/>
      <c r="E1065" s="35"/>
      <c r="F1065" s="35"/>
      <c r="G1065" s="35"/>
      <c r="H1065" s="35"/>
    </row>
  </sheetData>
  <mergeCells count="2">
    <mergeCell ref="D5:F5"/>
    <mergeCell ref="D6:F6"/>
  </mergeCells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Šárka</dc:creator>
  <cp:lastModifiedBy>Šárka</cp:lastModifiedBy>
  <dcterms:created xsi:type="dcterms:W3CDTF">2023-04-03T14:06:47Z</dcterms:created>
  <dcterms:modified xsi:type="dcterms:W3CDTF">2023-04-03T14:06:54Z</dcterms:modified>
</cp:coreProperties>
</file>